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5990"/>
  </bookViews>
  <sheets>
    <sheet name="Súhrnný rozpočet" sheetId="3" r:id="rId1"/>
    <sheet name="Rekapitulácia" sheetId="2" r:id="rId2"/>
    <sheet name="SO01" sheetId="7" r:id="rId3"/>
  </sheets>
  <externalReferences>
    <externalReference r:id="rId4"/>
  </externalReferences>
  <definedNames>
    <definedName name="Print_Area" localSheetId="1">Rekapitulácia!$B$2:$K$57</definedName>
    <definedName name="Print_Area" localSheetId="2">'SO01'!#REF!</definedName>
    <definedName name="Print_Area" localSheetId="0">'Súhrnný rozpočet'!$A$1:$I$67</definedName>
  </definedNames>
  <calcPr calcId="125725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6" i="3"/>
  <c r="D47"/>
  <c r="D44"/>
  <c r="D43" s="1"/>
  <c r="D49" l="1"/>
  <c r="H73" i="7" l="1"/>
  <c r="H74"/>
  <c r="H75"/>
  <c r="H76"/>
  <c r="H77"/>
  <c r="H78"/>
  <c r="H72"/>
  <c r="J25" i="2" s="1"/>
  <c r="H41" i="7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4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10"/>
  <c r="G8"/>
  <c r="B5"/>
  <c r="C3"/>
  <c r="C2"/>
  <c r="C1"/>
  <c r="H62" l="1"/>
  <c r="H68" s="1"/>
  <c r="G38"/>
  <c r="H25" i="2" s="1"/>
  <c r="G25"/>
  <c r="G80" i="7"/>
  <c r="I25" i="2" s="1"/>
  <c r="I3"/>
  <c r="C3"/>
  <c r="D61" i="3"/>
  <c r="G66" i="7" l="1"/>
  <c r="G70" s="1"/>
  <c r="G82" s="1"/>
  <c r="G23" i="2"/>
  <c r="F17" i="3" s="1"/>
  <c r="H23" i="2"/>
  <c r="F16" i="3" s="1"/>
  <c r="E23" i="2" l="1"/>
  <c r="F15" i="3" s="1"/>
  <c r="E25" i="2" l="1"/>
  <c r="K25" l="1"/>
  <c r="G31" l="1"/>
  <c r="H31"/>
  <c r="E31" l="1"/>
  <c r="H53" i="3" l="1"/>
  <c r="I53" s="1"/>
  <c r="F26"/>
  <c r="F25"/>
  <c r="F23"/>
  <c r="D21"/>
  <c r="F21" s="1"/>
  <c r="G14"/>
  <c r="I14" s="1"/>
  <c r="D57" i="2"/>
  <c r="J32"/>
  <c r="D37" l="1"/>
  <c r="D22" i="3"/>
  <c r="F22" s="1"/>
  <c r="H14"/>
  <c r="I32" i="2"/>
  <c r="D20" i="3" s="1"/>
  <c r="K32" i="2"/>
  <c r="D24" i="3" s="1"/>
  <c r="F24" s="1"/>
  <c r="G32" i="2"/>
  <c r="G34" s="1"/>
  <c r="H32" l="1"/>
  <c r="H34" s="1"/>
  <c r="E32"/>
  <c r="E34" s="1"/>
  <c r="D18" i="3" s="1"/>
  <c r="F20"/>
  <c r="H20" s="1"/>
  <c r="D39" i="2"/>
  <c r="D40" s="1"/>
  <c r="D34" l="1"/>
  <c r="D47" s="1"/>
  <c r="D27" i="3" s="1"/>
  <c r="F27" s="1"/>
  <c r="G20"/>
  <c r="I20"/>
  <c r="D50" i="2" l="1"/>
  <c r="D51" s="1"/>
  <c r="D50" i="3" s="1"/>
  <c r="F18"/>
  <c r="G27"/>
  <c r="I27"/>
  <c r="H27"/>
  <c r="F50" l="1"/>
  <c r="H50" s="1"/>
  <c r="D56"/>
  <c r="H18"/>
  <c r="G18"/>
  <c r="I18"/>
  <c r="G50" l="1"/>
  <c r="I50"/>
  <c r="H56"/>
  <c r="G56"/>
  <c r="I56"/>
  <c r="I58" s="1"/>
  <c r="F56"/>
</calcChain>
</file>

<file path=xl/sharedStrings.xml><?xml version="1.0" encoding="utf-8"?>
<sst xmlns="http://schemas.openxmlformats.org/spreadsheetml/2006/main" count="324" uniqueCount="239">
  <si>
    <t>MJ</t>
  </si>
  <si>
    <t>Nazov projektu:</t>
  </si>
  <si>
    <t>hod</t>
  </si>
  <si>
    <t xml:space="preserve">Číslo projektu: </t>
  </si>
  <si>
    <t>Stavebný objekt:</t>
  </si>
  <si>
    <t>%</t>
  </si>
  <si>
    <t>Dodavka</t>
  </si>
  <si>
    <t>Montáž</t>
  </si>
  <si>
    <t>Množstvo</t>
  </si>
  <si>
    <t xml:space="preserve">Cennikové číslo </t>
  </si>
  <si>
    <t>Kód</t>
  </si>
  <si>
    <t>DAVKOVA PRIRAZKA NA PRIPRAVU STAVBY</t>
  </si>
  <si>
    <t>PODIEL PRIDRUZ.VYKONOV ZADANE 1%</t>
  </si>
  <si>
    <t>GZS STAVEBNE OBJEKTY (3.25% AUT)</t>
  </si>
  <si>
    <t>REKAPITULÁCIA  NÁKLADOV</t>
  </si>
  <si>
    <t>k  s ú h r n n é m u   r o z p o č t u</t>
  </si>
  <si>
    <t>Členenie nákladov v jednotlivých hlavách</t>
  </si>
  <si>
    <t xml:space="preserve">N á k l a d y   v   EUR </t>
  </si>
  <si>
    <t xml:space="preserve">          Základné náklady</t>
  </si>
  <si>
    <t xml:space="preserve">          Vedľajšie náklady</t>
  </si>
  <si>
    <t xml:space="preserve">Náklady na </t>
  </si>
  <si>
    <t>Celkové</t>
  </si>
  <si>
    <t xml:space="preserve">           v  tom</t>
  </si>
  <si>
    <t xml:space="preserve">          v  tom</t>
  </si>
  <si>
    <t>náklady</t>
  </si>
  <si>
    <t>dodávka</t>
  </si>
  <si>
    <t>montáž</t>
  </si>
  <si>
    <t>materiál</t>
  </si>
  <si>
    <t>prevádz.</t>
  </si>
  <si>
    <t>JKSO</t>
  </si>
  <si>
    <t>podľa</t>
  </si>
  <si>
    <t>Spolu</t>
  </si>
  <si>
    <t>SaZ</t>
  </si>
  <si>
    <t>GZS</t>
  </si>
  <si>
    <t>vplyvy</t>
  </si>
  <si>
    <t>hláv</t>
  </si>
  <si>
    <t>Hlava I. Inžiniersko-projektová činnosť</t>
  </si>
  <si>
    <t xml:space="preserve">            Inžinierska činnosť</t>
  </si>
  <si>
    <t xml:space="preserve">            Správne a ostatné poplatky</t>
  </si>
  <si>
    <t xml:space="preserve">            Zabezpečenie ZoBZ</t>
  </si>
  <si>
    <t xml:space="preserve">            Projekt dopravného značenia</t>
  </si>
  <si>
    <t xml:space="preserve">            Geodetické práce </t>
  </si>
  <si>
    <t xml:space="preserve">                                                            S p o l u</t>
  </si>
  <si>
    <t>Hlava II. Prevádzkový súbor</t>
  </si>
  <si>
    <t>Hlava III. Stavebný objekt</t>
  </si>
  <si>
    <t xml:space="preserve">         Komplex.skúšky a revízie - 20,00.-Eur / hod</t>
  </si>
  <si>
    <t>Hlava VI. Vedľajšie náklady</t>
  </si>
  <si>
    <t xml:space="preserve">         GZS z Hl.II.</t>
  </si>
  <si>
    <t xml:space="preserve">         GZS z Hl.III.</t>
  </si>
  <si>
    <t xml:space="preserve">         Sťažená doprava (vrtuľník,...)</t>
  </si>
  <si>
    <t xml:space="preserve">         Prevádzkové vplyvy</t>
  </si>
  <si>
    <t>Hlava VII. Ostatné náklady</t>
  </si>
  <si>
    <t xml:space="preserve">          Geodetické práce </t>
  </si>
  <si>
    <t xml:space="preserve">          Vytýčenie inžinierskych sietí</t>
  </si>
  <si>
    <t xml:space="preserve">          Koordinácia bezpečnosti</t>
  </si>
  <si>
    <t xml:space="preserve">          Náhrada majetkovej ujmy (škody)</t>
  </si>
  <si>
    <t xml:space="preserve">          Miestne a správne poplatky</t>
  </si>
  <si>
    <t>Hlava VIII. Nepredvídané náklady</t>
  </si>
  <si>
    <t xml:space="preserve">          5% z Hl.II.</t>
  </si>
  <si>
    <t xml:space="preserve">          5% z Hl.III.</t>
  </si>
  <si>
    <t>Hlava X.Náklady na vysporiadanie pozemkov</t>
  </si>
  <si>
    <t>Hlava XI. Prevádzkové náklady</t>
  </si>
  <si>
    <t>S Ú H R N N Ý    R O Z P O Č E T</t>
  </si>
  <si>
    <t xml:space="preserve">Vypracovaný v zmysle zákona </t>
  </si>
  <si>
    <t>č.18/96 Z.z. o cenách</t>
  </si>
  <si>
    <t>Miesto stavby</t>
  </si>
  <si>
    <t>Názov odvetvia stavby</t>
  </si>
  <si>
    <t>ENERGETIKA</t>
  </si>
  <si>
    <t>Číslo zákazky:</t>
  </si>
  <si>
    <t>Charakter stavby</t>
  </si>
  <si>
    <t>Počet príloh:</t>
  </si>
  <si>
    <t>Hlava</t>
  </si>
  <si>
    <t>N á k l a d y     n a</t>
  </si>
  <si>
    <t xml:space="preserve">Stavebná </t>
  </si>
  <si>
    <t>Technolog.</t>
  </si>
  <si>
    <t xml:space="preserve">Náklady </t>
  </si>
  <si>
    <t xml:space="preserve">Celkové </t>
  </si>
  <si>
    <t>číslo</t>
  </si>
  <si>
    <t>časť</t>
  </si>
  <si>
    <t xml:space="preserve"> S p o l u </t>
  </si>
  <si>
    <t>zahŕňané</t>
  </si>
  <si>
    <t>hradené</t>
  </si>
  <si>
    <t>do ZP</t>
  </si>
  <si>
    <t>z  IP</t>
  </si>
  <si>
    <t>stavby</t>
  </si>
  <si>
    <t>I.</t>
  </si>
  <si>
    <t>Inžiniersko-projektová činnosť</t>
  </si>
  <si>
    <t>II.</t>
  </si>
  <si>
    <t>Prevádzkové súbory spolu</t>
  </si>
  <si>
    <t>z toho  -  dodávka</t>
  </si>
  <si>
    <t>III.</t>
  </si>
  <si>
    <t>Stavebné objekty</t>
  </si>
  <si>
    <t>IV.V.</t>
  </si>
  <si>
    <t>Stroje, umelecké diela</t>
  </si>
  <si>
    <t>VI.</t>
  </si>
  <si>
    <t>Vedľajšie náklady spolu</t>
  </si>
  <si>
    <t>v tom: a)  sťažená doprava</t>
  </si>
  <si>
    <t xml:space="preserve">          b)  zariadenie staveniska</t>
  </si>
  <si>
    <t xml:space="preserve">          c)  územné vplyvy</t>
  </si>
  <si>
    <t xml:space="preserve">          d)  prevádzkové vplyvy</t>
  </si>
  <si>
    <t xml:space="preserve">          e)  </t>
  </si>
  <si>
    <t xml:space="preserve">          f)</t>
  </si>
  <si>
    <t>VII.</t>
  </si>
  <si>
    <t xml:space="preserve">Ostatné náklady  </t>
  </si>
  <si>
    <t>VIII.</t>
  </si>
  <si>
    <t>Nepredvídané náklady</t>
  </si>
  <si>
    <t>IX.</t>
  </si>
  <si>
    <t xml:space="preserve">I n é    i n v e s t í c i e </t>
  </si>
  <si>
    <t>X.</t>
  </si>
  <si>
    <t xml:space="preserve">Náklady na vysporiadanie </t>
  </si>
  <si>
    <t>pozemkov ( kúpa, VB, ...)</t>
  </si>
  <si>
    <t>XI.</t>
  </si>
  <si>
    <t xml:space="preserve">Náklady hradené z prevádzk. </t>
  </si>
  <si>
    <t>(neinvestičných ) prostriedkov</t>
  </si>
  <si>
    <t xml:space="preserve">         S p o l u </t>
  </si>
  <si>
    <t xml:space="preserve"> Vypracoval :  </t>
  </si>
  <si>
    <t xml:space="preserve">Celkové  náklady  stavby, bez DPH     </t>
  </si>
  <si>
    <t>EUR</t>
  </si>
  <si>
    <t xml:space="preserve"> Dňa :</t>
  </si>
  <si>
    <t xml:space="preserve"> Spracovateľ :</t>
  </si>
  <si>
    <t>Investor :</t>
  </si>
  <si>
    <t>Schválené dňa :</t>
  </si>
  <si>
    <t>Pomocný a pridružený materiál</t>
  </si>
  <si>
    <t>Číslo zákazky</t>
  </si>
  <si>
    <t>Názov stavby</t>
  </si>
  <si>
    <t xml:space="preserve">            -  montáž</t>
  </si>
  <si>
    <t>Ing.  Michal Belák</t>
  </si>
  <si>
    <t>Investor</t>
  </si>
  <si>
    <t xml:space="preserve">Rekapitulácia nákladov podľa hláv v EUR </t>
  </si>
  <si>
    <t>M</t>
  </si>
  <si>
    <t>1. Montážny materiál</t>
  </si>
  <si>
    <t>2. Montážne práce</t>
  </si>
  <si>
    <t>Názov položky</t>
  </si>
  <si>
    <t>Vedľajsie rozpočtove náklady</t>
  </si>
  <si>
    <t>Vedľajšie rozpočtové naklady -celkom</t>
  </si>
  <si>
    <t>HOD</t>
  </si>
  <si>
    <t>Presun stavebnych kapacit do 250km</t>
  </si>
  <si>
    <t>Ing. Michal Belák</t>
  </si>
  <si>
    <r>
      <t xml:space="preserve">            </t>
    </r>
    <r>
      <rPr>
        <sz val="11"/>
        <rFont val="Calibri"/>
        <family val="2"/>
        <charset val="238"/>
        <scheme val="minor"/>
      </rPr>
      <t>Projektová činnosť</t>
    </r>
  </si>
  <si>
    <t>KS</t>
  </si>
  <si>
    <t>Stavebné a montážne práce vč. materiálu (1. - 4.)</t>
  </si>
  <si>
    <t>Zásobovacia réžia</t>
  </si>
  <si>
    <t>Externé práce a služby</t>
  </si>
  <si>
    <t>Náhrada za obmedzenie užívania pozemkov</t>
  </si>
  <si>
    <t>Paska upinacia nerez,lahka-9,5mm</t>
  </si>
  <si>
    <t>Vodic izol. NFA2X 2x25 rm 0,6/1kV</t>
  </si>
  <si>
    <t>Kabel CYKY-J 3x2,5 750V</t>
  </si>
  <si>
    <t>Svorka nn odb.prepich.preVO 16-35/1,5-10</t>
  </si>
  <si>
    <t>Svorka kotev. klinova fi =(7,0-10,2)mm</t>
  </si>
  <si>
    <t>Hak zavesny s uchyt. paskou ENSTO SOT 39</t>
  </si>
  <si>
    <t>Paska upevnovacia COT 37</t>
  </si>
  <si>
    <t>Spona COT 36 k paske COT 37</t>
  </si>
  <si>
    <t>Uzaver izolacny na NFA2X 25-95(120)</t>
  </si>
  <si>
    <t>Svorka nn prepich+spodok VO 25-35 NFA2X</t>
  </si>
  <si>
    <t>Poistka vlozka NN 2A zavitova E27</t>
  </si>
  <si>
    <t>Svorka nn prepich. pre obmedzovac 16-120</t>
  </si>
  <si>
    <t>Obmedzovač prepätia NN- Uc=440V</t>
  </si>
  <si>
    <t>PASTA SVORKOVA SR 1</t>
  </si>
  <si>
    <t>Jedn. cena</t>
  </si>
  <si>
    <t>210040221.5</t>
  </si>
  <si>
    <t>210260031.3</t>
  </si>
  <si>
    <t>Kábel medený uložený pevne CYKY 450/750 V 3x2,5</t>
  </si>
  <si>
    <t>210040391.3</t>
  </si>
  <si>
    <t xml:space="preserve">Hydraulická zdvíhacia plošina vrátane obsluhy </t>
  </si>
  <si>
    <t>Úsek 01 - Verejné osvetlenie montáž</t>
  </si>
  <si>
    <t>Sumarizácia stavebného objektu SO01</t>
  </si>
  <si>
    <t>Komplex.skúšky a revízie</t>
  </si>
  <si>
    <t>Verejné osvetlenie ulica Na stráni, Košice</t>
  </si>
  <si>
    <t>Mestká časť Košice- Sever</t>
  </si>
  <si>
    <t>Košice</t>
  </si>
  <si>
    <t>21-010</t>
  </si>
  <si>
    <t>NOVÁ</t>
  </si>
  <si>
    <t>Rozvadzac verej. osvetl. RVO S 25A AH s držiakmi (podľa výkresovej dokumentácie)</t>
  </si>
  <si>
    <t>Materiál</t>
  </si>
  <si>
    <t>Svorka nosna pre VO 2x25-35mm2</t>
  </si>
  <si>
    <t>Vyloznik pre JBS 0,5 m (vrátane strmeňa)</t>
  </si>
  <si>
    <t>Vyloznik pre JBS 1,0 m (vrátane strmeňa)</t>
  </si>
  <si>
    <t>Vyloznik pre DBS, vedla seba 1,0 m (vrátane strmeňa)</t>
  </si>
  <si>
    <t>Vyloznik pre DBS, za sebou 0,5 m (vrátane strmeňa)</t>
  </si>
  <si>
    <t>Svorka 669112 univerzalna 100-120/25-120</t>
  </si>
  <si>
    <t>SRL 018-14, 530mA, 30W, NW 3305 lm, 4000K, 230VAC, so stmievaním 50% - s univerzálnym otočným čapom Ø 60 mm (podľa výložníkov)</t>
  </si>
  <si>
    <t>Rurka FX 50 IEC, ohybna izolacna</t>
  </si>
  <si>
    <t>Poistka vlozka NN000 gG 50A nozova</t>
  </si>
  <si>
    <t>Kabel CYKY-J 4 x 16 750V</t>
  </si>
  <si>
    <t>Kábel NAYY-J 1x25 zltozelena 0,6/1kV</t>
  </si>
  <si>
    <t>Spona nerez,lahka-9,5mm</t>
  </si>
  <si>
    <t>Spona nerez,stredna-16mm</t>
  </si>
  <si>
    <t>Paska upinacia nerez,stredna-16mm</t>
  </si>
  <si>
    <t>Rozvádzač</t>
  </si>
  <si>
    <t>Osadenie skrine rozvádzača verejného osvetlenia bez murárskych prác a zapojenia vodičov</t>
  </si>
  <si>
    <t xml:space="preserve">SVORKA KOTEVNA PRE NFA 2X(16-35) </t>
  </si>
  <si>
    <t xml:space="preserve">HAK ZAVESNY SOT 39 s paskou COT 37 </t>
  </si>
  <si>
    <t>Montáž svorky nosnej do 60 stupňov</t>
  </si>
  <si>
    <t xml:space="preserve">Montáž, výložník oceľový 1-ramenný, na betónový stĺp </t>
  </si>
  <si>
    <t xml:space="preserve">Svorka poloprep.VO s poistkou SV29.2512 </t>
  </si>
  <si>
    <t>Závitová poistka s predným prívodom E 27 do 25 A</t>
  </si>
  <si>
    <t>Montáž svorky nn odboc. prepich. 16-35/1,5-10</t>
  </si>
  <si>
    <t>Montáž svorky prepichovacej pre obmädzovače</t>
  </si>
  <si>
    <t xml:space="preserve">Obmedzovač prepätia NN - Uc=440V IZOL </t>
  </si>
  <si>
    <t>Montáž a zapojenie svietidla 1x svetelný zdroj, uličného, LED</t>
  </si>
  <si>
    <t>Rúrka ohybná elektroinštalačná z PVC typ FX 50, uložená pevne</t>
  </si>
  <si>
    <t>Poistka nožová veľkost 000 do 160A 500 V</t>
  </si>
  <si>
    <t xml:space="preserve">KABEL NFA2X 2X25 RM </t>
  </si>
  <si>
    <t>Kábel medený uložený pevne CYKY 450/750 V 4x16</t>
  </si>
  <si>
    <t>Vodič hliníkový silový, uložený pevne NAYY 0,6/1 kV 1x25</t>
  </si>
  <si>
    <t xml:space="preserve">PASKA BANDIMEX - UPEVNENIE ZVODU VODICA </t>
  </si>
  <si>
    <t>Ukončenie vodičov v rozvádzač. vrátane zapojenia a vodičovej koncovky do 2.5 mm2</t>
  </si>
  <si>
    <t>Ukončenie vodičov v rozvádzač. vrátane zapojenia a vodičovej koncovky do 16 mm2</t>
  </si>
  <si>
    <t>Ukončenie vodičov v rozvádzač. vrátane zapojenia a vodičovej koncovky do 25 mm2</t>
  </si>
  <si>
    <t xml:space="preserve">Vypínanie a zapínanie vedenia - interné </t>
  </si>
  <si>
    <t>N1. Naklady celkom</t>
  </si>
  <si>
    <t>Príkon svietidla</t>
  </si>
  <si>
    <t>(W)</t>
  </si>
  <si>
    <t>Silová elektrina</t>
  </si>
  <si>
    <t>Spotreba el. energia (10 rokov)</t>
  </si>
  <si>
    <t>Predpokladaná údržba (10 rokov)</t>
  </si>
  <si>
    <t>(Eur bez DPH/kWh)</t>
  </si>
  <si>
    <t>Spotrebná daň</t>
  </si>
  <si>
    <t>Tarifa Distribúciu elektriny vrátane prenosu elektriny</t>
  </si>
  <si>
    <t>Odvod  Národný jadrový fond</t>
  </si>
  <si>
    <t>Tarifa za prevádzkovanie systému</t>
  </si>
  <si>
    <t>Tarifa za systémové služby</t>
  </si>
  <si>
    <t>Tarifa za distribučné straty</t>
  </si>
  <si>
    <t>Tarifa za prístup do
distribučnej sústavy: (Eur/A/mesiac)</t>
  </si>
  <si>
    <t>(Eur bez DPD/A/mesiac)</t>
  </si>
  <si>
    <t xml:space="preserve">Stála platba za odberné miesto  </t>
  </si>
  <si>
    <t>(Eur bez DPH/mesiac)</t>
  </si>
  <si>
    <t>koeficient strát na sieti</t>
  </si>
  <si>
    <t>počet hodín svietenia   (hod)</t>
  </si>
  <si>
    <t>100% výkon svietenia (hod)</t>
  </si>
  <si>
    <t>50% výkon svietenia (hod)</t>
  </si>
  <si>
    <t>hlavný istič</t>
  </si>
  <si>
    <t>A/1f</t>
  </si>
  <si>
    <t>Distribučné poplatky a stála platba za odber (10 rokov)</t>
  </si>
  <si>
    <t>Eur bez DPH</t>
  </si>
  <si>
    <t>Počet svietidiel</t>
  </si>
  <si>
    <t>ks</t>
  </si>
  <si>
    <t>Predpokladaná údržba 1 ks svietidla</t>
  </si>
  <si>
    <t>Pripojovací poplatok</t>
  </si>
</sst>
</file>

<file path=xl/styles.xml><?xml version="1.0" encoding="utf-8"?>
<styleSheet xmlns="http://schemas.openxmlformats.org/spreadsheetml/2006/main">
  <numFmts count="11">
    <numFmt numFmtId="8" formatCode="#,##0.00\ &quot;€&quot;;[Red]\-#,##0.00\ &quot;€&quot;"/>
    <numFmt numFmtId="164" formatCode="#,##0.000\ &quot;€&quot;"/>
    <numFmt numFmtId="165" formatCode="0.000"/>
    <numFmt numFmtId="166" formatCode="#,##0.000\ _€"/>
    <numFmt numFmtId="167" formatCode="&quot;€&quot;#,##0_);[Red]\(&quot;€&quot;#,##0\)"/>
    <numFmt numFmtId="168" formatCode="##,###"/>
    <numFmt numFmtId="169" formatCode="###&quot; hod.&quot;"/>
    <numFmt numFmtId="170" formatCode="d/m/yy"/>
    <numFmt numFmtId="171" formatCode="&quot;€&quot;#,##0.00_);[Red]\(&quot;€&quot;#,##0.00\)"/>
    <numFmt numFmtId="172" formatCode="#,##0.0000"/>
    <numFmt numFmtId="173" formatCode="#,##0.00000"/>
  </numFmts>
  <fonts count="3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sz val="10"/>
      <name val="Arial CE"/>
      <family val="2"/>
      <charset val="238"/>
    </font>
    <font>
      <sz val="11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8"/>
      <color theme="1" tint="0.249977111117893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29">
    <xf numFmtId="0" fontId="0" fillId="0" borderId="0"/>
    <xf numFmtId="0" fontId="2" fillId="0" borderId="0"/>
    <xf numFmtId="0" fontId="3" fillId="0" borderId="0"/>
    <xf numFmtId="0" fontId="3" fillId="0" borderId="0"/>
    <xf numFmtId="0" fontId="9" fillId="0" borderId="0"/>
    <xf numFmtId="0" fontId="10" fillId="0" borderId="0"/>
    <xf numFmtId="0" fontId="11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9" fillId="0" borderId="0"/>
    <xf numFmtId="9" fontId="2" fillId="0" borderId="0" applyFont="0" applyFill="0" applyBorder="0" applyAlignment="0" applyProtection="0"/>
  </cellStyleXfs>
  <cellXfs count="312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0" fillId="0" borderId="0" xfId="0" applyFont="1" applyProtection="1"/>
    <xf numFmtId="0" fontId="13" fillId="0" borderId="30" xfId="0" applyFont="1" applyBorder="1" applyAlignment="1" applyProtection="1">
      <alignment vertical="center"/>
    </xf>
    <xf numFmtId="0" fontId="0" fillId="0" borderId="43" xfId="0" applyFont="1" applyBorder="1" applyProtection="1"/>
    <xf numFmtId="0" fontId="0" fillId="0" borderId="11" xfId="0" applyFont="1" applyBorder="1" applyProtection="1"/>
    <xf numFmtId="0" fontId="0" fillId="0" borderId="14" xfId="0" applyFont="1" applyBorder="1" applyProtection="1"/>
    <xf numFmtId="0" fontId="14" fillId="0" borderId="36" xfId="0" applyFont="1" applyBorder="1" applyAlignment="1" applyProtection="1">
      <alignment vertical="center"/>
    </xf>
    <xf numFmtId="0" fontId="14" fillId="0" borderId="16" xfId="0" applyFont="1" applyBorder="1" applyAlignment="1" applyProtection="1">
      <alignment vertical="center"/>
    </xf>
    <xf numFmtId="0" fontId="15" fillId="0" borderId="0" xfId="0" applyFont="1" applyProtection="1"/>
    <xf numFmtId="3" fontId="0" fillId="2" borderId="39" xfId="0" applyNumberFormat="1" applyFont="1" applyFill="1" applyBorder="1" applyProtection="1"/>
    <xf numFmtId="3" fontId="0" fillId="0" borderId="39" xfId="0" applyNumberFormat="1" applyFont="1" applyBorder="1" applyProtection="1"/>
    <xf numFmtId="3" fontId="0" fillId="0" borderId="40" xfId="0" applyNumberFormat="1" applyFont="1" applyBorder="1" applyProtection="1"/>
    <xf numFmtId="3" fontId="0" fillId="2" borderId="20" xfId="0" applyNumberFormat="1" applyFont="1" applyFill="1" applyBorder="1" applyProtection="1"/>
    <xf numFmtId="3" fontId="0" fillId="0" borderId="20" xfId="0" applyNumberFormat="1" applyFont="1" applyBorder="1" applyProtection="1"/>
    <xf numFmtId="3" fontId="0" fillId="0" borderId="5" xfId="0" applyNumberFormat="1" applyFont="1" applyBorder="1" applyProtection="1"/>
    <xf numFmtId="3" fontId="0" fillId="2" borderId="15" xfId="0" applyNumberFormat="1" applyFont="1" applyFill="1" applyBorder="1" applyProtection="1"/>
    <xf numFmtId="3" fontId="0" fillId="0" borderId="15" xfId="0" applyNumberFormat="1" applyFont="1" applyBorder="1" applyProtection="1"/>
    <xf numFmtId="3" fontId="0" fillId="2" borderId="41" xfId="0" applyNumberFormat="1" applyFont="1" applyFill="1" applyBorder="1" applyProtection="1"/>
    <xf numFmtId="3" fontId="0" fillId="2" borderId="5" xfId="0" applyNumberFormat="1" applyFont="1" applyFill="1" applyBorder="1" applyProtection="1"/>
    <xf numFmtId="3" fontId="0" fillId="0" borderId="41" xfId="0" applyNumberFormat="1" applyFont="1" applyBorder="1" applyProtection="1"/>
    <xf numFmtId="3" fontId="0" fillId="2" borderId="43" xfId="0" applyNumberFormat="1" applyFont="1" applyFill="1" applyBorder="1" applyProtection="1"/>
    <xf numFmtId="3" fontId="0" fillId="2" borderId="13" xfId="0" applyNumberFormat="1" applyFont="1" applyFill="1" applyBorder="1" applyProtection="1"/>
    <xf numFmtId="3" fontId="0" fillId="2" borderId="23" xfId="0" applyNumberFormat="1" applyFont="1" applyFill="1" applyBorder="1" applyProtection="1"/>
    <xf numFmtId="3" fontId="0" fillId="2" borderId="6" xfId="0" applyNumberFormat="1" applyFont="1" applyFill="1" applyBorder="1" applyProtection="1"/>
    <xf numFmtId="3" fontId="0" fillId="0" borderId="23" xfId="0" applyNumberFormat="1" applyFont="1" applyBorder="1" applyProtection="1"/>
    <xf numFmtId="3" fontId="0" fillId="0" borderId="24" xfId="0" applyNumberFormat="1" applyFont="1" applyBorder="1" applyProtection="1"/>
    <xf numFmtId="3" fontId="0" fillId="2" borderId="3" xfId="0" applyNumberFormat="1" applyFont="1" applyFill="1" applyBorder="1" applyProtection="1"/>
    <xf numFmtId="3" fontId="0" fillId="0" borderId="45" xfId="0" applyNumberFormat="1" applyFont="1" applyBorder="1" applyProtection="1"/>
    <xf numFmtId="14" fontId="6" fillId="0" borderId="0" xfId="0" applyNumberFormat="1" applyFont="1" applyBorder="1" applyAlignment="1" applyProtection="1">
      <alignment horizontal="left"/>
    </xf>
    <xf numFmtId="0" fontId="16" fillId="0" borderId="0" xfId="0" applyFont="1" applyProtection="1"/>
    <xf numFmtId="0" fontId="16" fillId="0" borderId="0" xfId="0" applyFont="1" applyAlignment="1" applyProtection="1">
      <alignment horizontal="right"/>
    </xf>
    <xf numFmtId="0" fontId="16" fillId="0" borderId="0" xfId="0" applyFont="1" applyBorder="1" applyProtection="1"/>
    <xf numFmtId="0" fontId="17" fillId="0" borderId="0" xfId="0" applyFont="1" applyProtection="1"/>
    <xf numFmtId="0" fontId="16" fillId="0" borderId="0" xfId="0" applyFont="1" applyAlignment="1" applyProtection="1"/>
    <xf numFmtId="172" fontId="16" fillId="0" borderId="0" xfId="0" applyNumberFormat="1" applyFont="1" applyAlignment="1" applyProtection="1">
      <alignment horizontal="left"/>
    </xf>
    <xf numFmtId="0" fontId="6" fillId="0" borderId="16" xfId="0" applyFont="1" applyBorder="1" applyProtection="1"/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Protection="1"/>
    <xf numFmtId="0" fontId="6" fillId="0" borderId="20" xfId="0" applyFont="1" applyBorder="1" applyAlignment="1" applyProtection="1">
      <alignment horizontal="center"/>
    </xf>
    <xf numFmtId="0" fontId="6" fillId="0" borderId="20" xfId="0" applyFont="1" applyBorder="1" applyProtection="1"/>
    <xf numFmtId="0" fontId="6" fillId="0" borderId="23" xfId="0" applyFont="1" applyBorder="1" applyAlignment="1" applyProtection="1">
      <alignment horizontal="center"/>
    </xf>
    <xf numFmtId="0" fontId="6" fillId="0" borderId="15" xfId="0" applyFont="1" applyBorder="1" applyProtection="1"/>
    <xf numFmtId="3" fontId="6" fillId="0" borderId="20" xfId="0" applyNumberFormat="1" applyFont="1" applyBorder="1" applyProtection="1"/>
    <xf numFmtId="3" fontId="6" fillId="0" borderId="39" xfId="0" applyNumberFormat="1" applyFont="1" applyBorder="1" applyProtection="1"/>
    <xf numFmtId="0" fontId="6" fillId="0" borderId="11" xfId="0" applyFont="1" applyBorder="1" applyProtection="1"/>
    <xf numFmtId="0" fontId="6" fillId="0" borderId="8" xfId="0" applyFont="1" applyBorder="1" applyProtection="1"/>
    <xf numFmtId="0" fontId="14" fillId="0" borderId="1" xfId="0" applyFont="1" applyBorder="1" applyAlignment="1" applyProtection="1">
      <alignment horizontal="right" vertical="center"/>
    </xf>
    <xf numFmtId="0" fontId="14" fillId="0" borderId="1" xfId="0" applyFont="1" applyBorder="1" applyAlignment="1" applyProtection="1">
      <alignment horizontal="center" vertical="center"/>
    </xf>
    <xf numFmtId="0" fontId="18" fillId="0" borderId="1" xfId="0" applyFont="1" applyBorder="1" applyAlignment="1" applyProtection="1">
      <alignment vertical="center"/>
    </xf>
    <xf numFmtId="0" fontId="14" fillId="0" borderId="14" xfId="0" applyFont="1" applyBorder="1" applyAlignment="1" applyProtection="1">
      <alignment vertical="center"/>
    </xf>
    <xf numFmtId="0" fontId="14" fillId="0" borderId="7" xfId="0" applyFont="1" applyBorder="1" applyAlignment="1" applyProtection="1">
      <alignment horizontal="center" vertical="center"/>
    </xf>
    <xf numFmtId="0" fontId="18" fillId="0" borderId="19" xfId="0" applyFont="1" applyBorder="1" applyProtection="1"/>
    <xf numFmtId="0" fontId="18" fillId="0" borderId="0" xfId="0" applyFont="1" applyBorder="1" applyProtection="1"/>
    <xf numFmtId="0" fontId="18" fillId="0" borderId="32" xfId="0" applyFont="1" applyBorder="1" applyProtection="1"/>
    <xf numFmtId="0" fontId="18" fillId="0" borderId="33" xfId="0" applyFont="1" applyBorder="1" applyProtection="1"/>
    <xf numFmtId="0" fontId="18" fillId="0" borderId="12" xfId="0" applyFont="1" applyBorder="1" applyProtection="1"/>
    <xf numFmtId="0" fontId="18" fillId="0" borderId="11" xfId="0" applyFont="1" applyBorder="1" applyProtection="1"/>
    <xf numFmtId="0" fontId="13" fillId="0" borderId="16" xfId="0" applyFont="1" applyBorder="1" applyProtection="1"/>
    <xf numFmtId="0" fontId="18" fillId="0" borderId="14" xfId="0" applyFont="1" applyBorder="1" applyProtection="1"/>
    <xf numFmtId="0" fontId="18" fillId="0" borderId="7" xfId="0" applyFont="1" applyBorder="1" applyProtection="1"/>
    <xf numFmtId="0" fontId="18" fillId="0" borderId="8" xfId="0" applyFont="1" applyBorder="1" applyProtection="1"/>
    <xf numFmtId="0" fontId="13" fillId="0" borderId="7" xfId="0" applyFont="1" applyBorder="1" applyProtection="1"/>
    <xf numFmtId="0" fontId="18" fillId="0" borderId="16" xfId="0" applyFont="1" applyBorder="1" applyAlignment="1" applyProtection="1">
      <alignment vertical="center"/>
    </xf>
    <xf numFmtId="0" fontId="18" fillId="0" borderId="7" xfId="0" applyFont="1" applyBorder="1" applyAlignment="1" applyProtection="1">
      <alignment vertical="center"/>
    </xf>
    <xf numFmtId="0" fontId="18" fillId="0" borderId="24" xfId="0" applyFont="1" applyBorder="1" applyProtection="1"/>
    <xf numFmtId="0" fontId="13" fillId="0" borderId="2" xfId="0" applyFont="1" applyBorder="1" applyAlignment="1" applyProtection="1">
      <alignment horizontal="center"/>
    </xf>
    <xf numFmtId="0" fontId="13" fillId="0" borderId="20" xfId="0" applyFont="1" applyBorder="1" applyAlignment="1" applyProtection="1">
      <alignment horizontal="center"/>
    </xf>
    <xf numFmtId="0" fontId="13" fillId="0" borderId="5" xfId="0" applyFont="1" applyBorder="1" applyAlignment="1" applyProtection="1">
      <alignment horizontal="center"/>
    </xf>
    <xf numFmtId="0" fontId="13" fillId="0" borderId="20" xfId="0" applyFont="1" applyBorder="1" applyProtection="1"/>
    <xf numFmtId="0" fontId="18" fillId="0" borderId="37" xfId="0" applyFont="1" applyBorder="1" applyAlignment="1" applyProtection="1">
      <alignment horizontal="left"/>
    </xf>
    <xf numFmtId="0" fontId="18" fillId="0" borderId="23" xfId="0" applyFont="1" applyBorder="1" applyProtection="1"/>
    <xf numFmtId="0" fontId="13" fillId="0" borderId="23" xfId="0" applyFont="1" applyBorder="1" applyAlignment="1" applyProtection="1">
      <alignment horizontal="center"/>
    </xf>
    <xf numFmtId="0" fontId="13" fillId="0" borderId="9" xfId="0" applyFont="1" applyBorder="1" applyAlignment="1" applyProtection="1">
      <alignment horizontal="center"/>
    </xf>
    <xf numFmtId="0" fontId="18" fillId="0" borderId="38" xfId="0" applyFont="1" applyBorder="1" applyAlignment="1" applyProtection="1">
      <alignment horizontal="center"/>
    </xf>
    <xf numFmtId="0" fontId="13" fillId="0" borderId="39" xfId="0" applyFont="1" applyBorder="1" applyProtection="1"/>
    <xf numFmtId="0" fontId="18" fillId="0" borderId="2" xfId="0" applyFont="1" applyBorder="1" applyAlignment="1" applyProtection="1">
      <alignment horizontal="center"/>
    </xf>
    <xf numFmtId="0" fontId="13" fillId="0" borderId="15" xfId="0" applyFont="1" applyBorder="1" applyProtection="1"/>
    <xf numFmtId="0" fontId="18" fillId="0" borderId="42" xfId="0" applyFont="1" applyBorder="1" applyAlignment="1" applyProtection="1">
      <alignment horizontal="center"/>
    </xf>
    <xf numFmtId="0" fontId="13" fillId="0" borderId="11" xfId="0" applyFont="1" applyBorder="1" applyProtection="1"/>
    <xf numFmtId="0" fontId="13" fillId="0" borderId="8" xfId="0" applyFont="1" applyBorder="1" applyProtection="1"/>
    <xf numFmtId="0" fontId="13" fillId="0" borderId="43" xfId="0" applyFont="1" applyBorder="1" applyProtection="1"/>
    <xf numFmtId="0" fontId="13" fillId="0" borderId="3" xfId="0" applyFont="1" applyBorder="1" applyProtection="1"/>
    <xf numFmtId="0" fontId="14" fillId="0" borderId="44" xfId="0" applyFont="1" applyBorder="1" applyProtection="1"/>
    <xf numFmtId="0" fontId="14" fillId="0" borderId="45" xfId="0" applyFont="1" applyBorder="1" applyProtection="1"/>
    <xf numFmtId="0" fontId="13" fillId="0" borderId="29" xfId="0" applyFont="1" applyBorder="1" applyProtection="1"/>
    <xf numFmtId="0" fontId="13" fillId="0" borderId="1" xfId="0" applyFont="1" applyBorder="1" applyProtection="1"/>
    <xf numFmtId="0" fontId="13" fillId="0" borderId="30" xfId="0" applyFont="1" applyBorder="1" applyProtection="1"/>
    <xf numFmtId="9" fontId="13" fillId="0" borderId="1" xfId="0" applyNumberFormat="1" applyFont="1" applyBorder="1" applyProtection="1"/>
    <xf numFmtId="0" fontId="18" fillId="0" borderId="22" xfId="0" applyFont="1" applyBorder="1" applyProtection="1"/>
    <xf numFmtId="0" fontId="13" fillId="0" borderId="19" xfId="0" applyFont="1" applyBorder="1" applyAlignment="1" applyProtection="1"/>
    <xf numFmtId="0" fontId="19" fillId="0" borderId="29" xfId="0" applyFont="1" applyBorder="1" applyAlignment="1" applyProtection="1">
      <alignment horizontal="left" vertical="center"/>
    </xf>
    <xf numFmtId="0" fontId="0" fillId="0" borderId="0" xfId="0" applyFont="1"/>
    <xf numFmtId="0" fontId="0" fillId="0" borderId="25" xfId="0" applyFont="1" applyBorder="1" applyProtection="1"/>
    <xf numFmtId="0" fontId="0" fillId="0" borderId="15" xfId="0" applyFont="1" applyBorder="1" applyProtection="1"/>
    <xf numFmtId="0" fontId="0" fillId="0" borderId="13" xfId="0" applyFont="1" applyBorder="1" applyProtection="1"/>
    <xf numFmtId="3" fontId="0" fillId="0" borderId="20" xfId="0" applyNumberFormat="1" applyFont="1" applyBorder="1" applyProtection="1">
      <protection locked="0"/>
    </xf>
    <xf numFmtId="3" fontId="0" fillId="0" borderId="4" xfId="0" applyNumberFormat="1" applyFont="1" applyBorder="1" applyProtection="1"/>
    <xf numFmtId="3" fontId="0" fillId="0" borderId="22" xfId="0" applyNumberFormat="1" applyFont="1" applyBorder="1" applyProtection="1"/>
    <xf numFmtId="3" fontId="0" fillId="0" borderId="0" xfId="0" applyNumberFormat="1" applyFont="1" applyProtection="1"/>
    <xf numFmtId="37" fontId="0" fillId="0" borderId="0" xfId="0" applyNumberFormat="1" applyFont="1" applyProtection="1"/>
    <xf numFmtId="3" fontId="0" fillId="0" borderId="23" xfId="0" applyNumberFormat="1" applyFont="1" applyBorder="1" applyProtection="1">
      <protection locked="0"/>
    </xf>
    <xf numFmtId="3" fontId="0" fillId="0" borderId="8" xfId="0" applyNumberFormat="1" applyFont="1" applyBorder="1" applyProtection="1"/>
    <xf numFmtId="3" fontId="0" fillId="0" borderId="11" xfId="0" applyNumberFormat="1" applyFont="1" applyBorder="1" applyProtection="1"/>
    <xf numFmtId="3" fontId="0" fillId="0" borderId="13" xfId="0" applyNumberFormat="1" applyFont="1" applyBorder="1" applyProtection="1"/>
    <xf numFmtId="0" fontId="0" fillId="0" borderId="0" xfId="0" applyFont="1" applyProtection="1">
      <protection locked="0"/>
    </xf>
    <xf numFmtId="3" fontId="0" fillId="0" borderId="3" xfId="0" applyNumberFormat="1" applyFont="1" applyBorder="1" applyProtection="1"/>
    <xf numFmtId="10" fontId="0" fillId="0" borderId="0" xfId="0" applyNumberFormat="1" applyFont="1"/>
    <xf numFmtId="3" fontId="0" fillId="0" borderId="0" xfId="0" applyNumberFormat="1" applyFont="1" applyBorder="1" applyProtection="1">
      <protection locked="0"/>
    </xf>
    <xf numFmtId="3" fontId="0" fillId="0" borderId="0" xfId="0" applyNumberFormat="1" applyFont="1" applyProtection="1">
      <protection locked="0"/>
    </xf>
    <xf numFmtId="3" fontId="0" fillId="0" borderId="4" xfId="0" applyNumberFormat="1" applyFont="1" applyFill="1" applyBorder="1" applyProtection="1">
      <protection locked="0"/>
    </xf>
    <xf numFmtId="3" fontId="0" fillId="0" borderId="4" xfId="0" applyNumberFormat="1" applyFont="1" applyBorder="1" applyProtection="1">
      <protection locked="0"/>
    </xf>
    <xf numFmtId="3" fontId="0" fillId="0" borderId="0" xfId="0" applyNumberFormat="1" applyFont="1" applyBorder="1" applyProtection="1"/>
    <xf numFmtId="0" fontId="0" fillId="0" borderId="0" xfId="0" applyFont="1" applyProtection="1">
      <protection locked="0" hidden="1"/>
    </xf>
    <xf numFmtId="3" fontId="0" fillId="0" borderId="23" xfId="0" applyNumberFormat="1" applyFont="1" applyFill="1" applyBorder="1" applyProtection="1"/>
    <xf numFmtId="3" fontId="0" fillId="0" borderId="8" xfId="0" applyNumberFormat="1" applyFont="1" applyFill="1" applyBorder="1" applyProtection="1"/>
    <xf numFmtId="3" fontId="0" fillId="0" borderId="24" xfId="0" applyNumberFormat="1" applyFont="1" applyFill="1" applyBorder="1" applyProtection="1"/>
    <xf numFmtId="37" fontId="0" fillId="0" borderId="0" xfId="0" applyNumberFormat="1" applyFont="1"/>
    <xf numFmtId="9" fontId="0" fillId="0" borderId="0" xfId="0" applyNumberFormat="1" applyFont="1" applyProtection="1"/>
    <xf numFmtId="9" fontId="0" fillId="0" borderId="0" xfId="0" applyNumberFormat="1" applyFont="1" applyProtection="1">
      <protection locked="0"/>
    </xf>
    <xf numFmtId="3" fontId="0" fillId="0" borderId="20" xfId="0" applyNumberFormat="1" applyFont="1" applyFill="1" applyBorder="1" applyProtection="1">
      <protection locked="0"/>
    </xf>
    <xf numFmtId="3" fontId="0" fillId="0" borderId="20" xfId="0" applyNumberFormat="1" applyFont="1" applyFill="1" applyBorder="1" applyProtection="1"/>
    <xf numFmtId="3" fontId="0" fillId="0" borderId="4" xfId="0" applyNumberFormat="1" applyFont="1" applyFill="1" applyBorder="1" applyProtection="1"/>
    <xf numFmtId="3" fontId="0" fillId="0" borderId="22" xfId="0" applyNumberFormat="1" applyFont="1" applyFill="1" applyBorder="1" applyProtection="1"/>
    <xf numFmtId="3" fontId="0" fillId="0" borderId="26" xfId="0" applyNumberFormat="1" applyFont="1" applyBorder="1" applyProtection="1"/>
    <xf numFmtId="3" fontId="0" fillId="0" borderId="27" xfId="0" applyNumberFormat="1" applyFont="1" applyBorder="1" applyProtection="1"/>
    <xf numFmtId="3" fontId="0" fillId="0" borderId="28" xfId="0" applyNumberFormat="1" applyFont="1" applyBorder="1" applyProtection="1"/>
    <xf numFmtId="0" fontId="8" fillId="0" borderId="29" xfId="0" applyFont="1" applyBorder="1" applyAlignment="1" applyProtection="1">
      <alignment vertical="center"/>
    </xf>
    <xf numFmtId="0" fontId="6" fillId="0" borderId="19" xfId="0" applyFont="1" applyBorder="1" applyProtection="1"/>
    <xf numFmtId="0" fontId="6" fillId="0" borderId="4" xfId="0" applyFont="1" applyBorder="1" applyProtection="1"/>
    <xf numFmtId="0" fontId="6" fillId="0" borderId="14" xfId="0" applyFont="1" applyBorder="1" applyProtection="1"/>
    <xf numFmtId="0" fontId="6" fillId="0" borderId="15" xfId="0" applyFont="1" applyBorder="1" applyAlignment="1" applyProtection="1">
      <alignment horizontal="center"/>
    </xf>
    <xf numFmtId="0" fontId="6" fillId="0" borderId="19" xfId="0" applyFont="1" applyBorder="1" applyAlignment="1" applyProtection="1">
      <alignment horizontal="center"/>
    </xf>
    <xf numFmtId="0" fontId="6" fillId="0" borderId="17" xfId="0" applyFont="1" applyBorder="1" applyAlignment="1" applyProtection="1">
      <alignment horizontal="left"/>
    </xf>
    <xf numFmtId="0" fontId="6" fillId="0" borderId="21" xfId="0" applyFont="1" applyBorder="1" applyProtection="1"/>
    <xf numFmtId="0" fontId="6" fillId="0" borderId="16" xfId="0" applyFont="1" applyBorder="1" applyAlignment="1" applyProtection="1">
      <alignment horizontal="left"/>
    </xf>
    <xf numFmtId="0" fontId="6" fillId="0" borderId="18" xfId="0" applyFont="1" applyBorder="1" applyAlignment="1" applyProtection="1">
      <alignment horizontal="right"/>
    </xf>
    <xf numFmtId="0" fontId="6" fillId="0" borderId="10" xfId="0" applyFont="1" applyBorder="1" applyProtection="1"/>
    <xf numFmtId="0" fontId="6" fillId="0" borderId="4" xfId="0" applyFont="1" applyBorder="1" applyAlignment="1" applyProtection="1">
      <alignment horizontal="center"/>
    </xf>
    <xf numFmtId="0" fontId="6" fillId="0" borderId="22" xfId="0" applyFont="1" applyBorder="1" applyAlignment="1" applyProtection="1">
      <alignment horizontal="center"/>
    </xf>
    <xf numFmtId="0" fontId="6" fillId="0" borderId="19" xfId="0" applyFont="1" applyFill="1" applyBorder="1" applyAlignment="1" applyProtection="1">
      <alignment horizontal="left"/>
    </xf>
    <xf numFmtId="0" fontId="6" fillId="0" borderId="23" xfId="0" applyFont="1" applyBorder="1" applyProtection="1"/>
    <xf numFmtId="0" fontId="6" fillId="0" borderId="24" xfId="0" applyFont="1" applyBorder="1" applyProtection="1"/>
    <xf numFmtId="0" fontId="21" fillId="0" borderId="10" xfId="0" applyFont="1" applyBorder="1" applyProtection="1"/>
    <xf numFmtId="0" fontId="8" fillId="0" borderId="19" xfId="0" applyFont="1" applyBorder="1" applyProtection="1"/>
    <xf numFmtId="167" fontId="22" fillId="0" borderId="0" xfId="0" applyNumberFormat="1" applyFont="1"/>
    <xf numFmtId="0" fontId="12" fillId="0" borderId="0" xfId="0" applyFont="1" applyProtection="1"/>
    <xf numFmtId="0" fontId="6" fillId="0" borderId="19" xfId="0" applyFont="1" applyBorder="1" applyProtection="1">
      <protection locked="0"/>
    </xf>
    <xf numFmtId="168" fontId="6" fillId="0" borderId="20" xfId="0" applyNumberFormat="1" applyFont="1" applyBorder="1" applyProtection="1">
      <protection locked="0"/>
    </xf>
    <xf numFmtId="0" fontId="6" fillId="0" borderId="2" xfId="0" applyFont="1" applyBorder="1" applyProtection="1">
      <protection locked="0"/>
    </xf>
    <xf numFmtId="10" fontId="6" fillId="0" borderId="0" xfId="0" applyNumberFormat="1" applyFont="1" applyAlignment="1" applyProtection="1">
      <alignment horizontal="center"/>
      <protection locked="0" hidden="1"/>
    </xf>
    <xf numFmtId="0" fontId="6" fillId="0" borderId="14" xfId="0" applyFont="1" applyFill="1" applyBorder="1" applyProtection="1"/>
    <xf numFmtId="169" fontId="6" fillId="0" borderId="23" xfId="0" applyNumberFormat="1" applyFont="1" applyFill="1" applyBorder="1" applyProtection="1">
      <protection locked="0"/>
    </xf>
    <xf numFmtId="0" fontId="21" fillId="0" borderId="19" xfId="0" applyFont="1" applyBorder="1" applyProtection="1"/>
    <xf numFmtId="170" fontId="6" fillId="0" borderId="19" xfId="0" applyNumberFormat="1" applyFont="1" applyBorder="1" applyProtection="1"/>
    <xf numFmtId="0" fontId="6" fillId="0" borderId="2" xfId="0" applyFont="1" applyBorder="1" applyProtection="1"/>
    <xf numFmtId="0" fontId="23" fillId="0" borderId="0" xfId="4" applyFont="1"/>
    <xf numFmtId="0" fontId="6" fillId="0" borderId="19" xfId="0" applyFont="1" applyFill="1" applyBorder="1" applyProtection="1"/>
    <xf numFmtId="0" fontId="6" fillId="0" borderId="20" xfId="0" applyFont="1" applyFill="1" applyBorder="1" applyProtection="1"/>
    <xf numFmtId="0" fontId="12" fillId="0" borderId="0" xfId="0" applyFont="1"/>
    <xf numFmtId="0" fontId="22" fillId="0" borderId="0" xfId="0" applyFont="1"/>
    <xf numFmtId="9" fontId="24" fillId="0" borderId="0" xfId="4" applyNumberFormat="1" applyFont="1"/>
    <xf numFmtId="171" fontId="6" fillId="0" borderId="14" xfId="0" applyNumberFormat="1" applyFont="1" applyBorder="1" applyProtection="1"/>
    <xf numFmtId="167" fontId="24" fillId="0" borderId="0" xfId="4" applyNumberFormat="1" applyFont="1" applyAlignment="1">
      <alignment horizontal="left"/>
    </xf>
    <xf numFmtId="0" fontId="6" fillId="0" borderId="25" xfId="0" applyFont="1" applyBorder="1" applyProtection="1"/>
    <xf numFmtId="0" fontId="6" fillId="0" borderId="26" xfId="0" applyFont="1" applyBorder="1" applyProtection="1"/>
    <xf numFmtId="0" fontId="19" fillId="0" borderId="19" xfId="0" applyFont="1" applyBorder="1" applyAlignment="1" applyProtection="1">
      <alignment vertical="center"/>
    </xf>
    <xf numFmtId="0" fontId="25" fillId="0" borderId="19" xfId="0" applyFont="1" applyBorder="1" applyProtection="1"/>
    <xf numFmtId="2" fontId="4" fillId="0" borderId="7" xfId="3" applyNumberFormat="1" applyFont="1" applyFill="1" applyBorder="1" applyAlignment="1" applyProtection="1">
      <alignment horizontal="left" vertical="center"/>
    </xf>
    <xf numFmtId="0" fontId="2" fillId="0" borderId="0" xfId="0" applyFont="1" applyFill="1" applyAlignment="1" applyProtection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2" xfId="1" applyFont="1" applyFill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166" fontId="2" fillId="0" borderId="7" xfId="1" applyNumberFormat="1" applyFont="1" applyFill="1" applyBorder="1" applyAlignment="1">
      <alignment horizontal="left" vertical="center"/>
    </xf>
    <xf numFmtId="164" fontId="2" fillId="0" borderId="7" xfId="1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right"/>
    </xf>
    <xf numFmtId="3" fontId="6" fillId="0" borderId="0" xfId="1" applyNumberFormat="1" applyFont="1" applyFill="1" applyAlignment="1">
      <alignment vertical="center" wrapText="1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8" fontId="2" fillId="0" borderId="0" xfId="0" applyNumberFormat="1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8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10" fontId="4" fillId="0" borderId="0" xfId="28" applyNumberFormat="1" applyFont="1" applyAlignment="1">
      <alignment vertical="center" wrapText="1"/>
    </xf>
    <xf numFmtId="49" fontId="2" fillId="0" borderId="48" xfId="0" applyNumberFormat="1" applyFont="1" applyBorder="1" applyAlignment="1">
      <alignment horizontal="left" vertical="center"/>
    </xf>
    <xf numFmtId="0" fontId="2" fillId="0" borderId="48" xfId="0" applyFont="1" applyBorder="1" applyAlignment="1">
      <alignment horizontal="left" vertical="center"/>
    </xf>
    <xf numFmtId="0" fontId="1" fillId="0" borderId="48" xfId="0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8" fontId="1" fillId="0" borderId="33" xfId="0" applyNumberFormat="1" applyFont="1" applyBorder="1" applyAlignment="1">
      <alignment horizontal="left" vertical="center"/>
    </xf>
    <xf numFmtId="0" fontId="5" fillId="0" borderId="0" xfId="0" applyFont="1" applyAlignment="1">
      <alignment vertical="center" wrapText="1"/>
    </xf>
    <xf numFmtId="3" fontId="0" fillId="3" borderId="39" xfId="0" applyNumberFormat="1" applyFont="1" applyFill="1" applyBorder="1" applyProtection="1"/>
    <xf numFmtId="0" fontId="18" fillId="0" borderId="36" xfId="0" applyFont="1" applyBorder="1" applyAlignment="1" applyProtection="1">
      <alignment horizontal="center"/>
    </xf>
    <xf numFmtId="0" fontId="13" fillId="0" borderId="39" xfId="0" applyFont="1" applyBorder="1" applyAlignment="1" applyProtection="1">
      <alignment wrapText="1"/>
    </xf>
    <xf numFmtId="3" fontId="0" fillId="0" borderId="39" xfId="0" applyNumberFormat="1" applyFont="1" applyFill="1" applyBorder="1" applyProtection="1"/>
    <xf numFmtId="3" fontId="28" fillId="0" borderId="39" xfId="0" applyNumberFormat="1" applyFont="1" applyBorder="1" applyAlignment="1" applyProtection="1">
      <alignment vertical="top"/>
    </xf>
    <xf numFmtId="173" fontId="28" fillId="0" borderId="39" xfId="0" applyNumberFormat="1" applyFont="1" applyFill="1" applyBorder="1" applyAlignment="1" applyProtection="1">
      <alignment vertical="top"/>
    </xf>
    <xf numFmtId="0" fontId="28" fillId="0" borderId="39" xfId="0" applyFont="1" applyBorder="1" applyAlignment="1" applyProtection="1">
      <alignment vertical="top"/>
    </xf>
    <xf numFmtId="0" fontId="27" fillId="0" borderId="39" xfId="0" applyFont="1" applyBorder="1" applyAlignment="1">
      <alignment vertical="top"/>
    </xf>
    <xf numFmtId="3" fontId="28" fillId="0" borderId="39" xfId="0" applyNumberFormat="1" applyFont="1" applyFill="1" applyBorder="1" applyAlignment="1" applyProtection="1">
      <alignment vertical="top"/>
    </xf>
    <xf numFmtId="0" fontId="27" fillId="0" borderId="39" xfId="0" applyFont="1" applyBorder="1" applyAlignment="1">
      <alignment vertical="top" wrapText="1"/>
    </xf>
    <xf numFmtId="3" fontId="1" fillId="0" borderId="39" xfId="0" applyNumberFormat="1" applyFont="1" applyBorder="1" applyProtection="1"/>
    <xf numFmtId="4" fontId="1" fillId="0" borderId="39" xfId="0" applyNumberFormat="1" applyFont="1" applyBorder="1" applyProtection="1"/>
    <xf numFmtId="172" fontId="0" fillId="3" borderId="39" xfId="0" applyNumberFormat="1" applyFont="1" applyFill="1" applyBorder="1" applyProtection="1"/>
    <xf numFmtId="4" fontId="0" fillId="0" borderId="39" xfId="0" applyNumberFormat="1" applyFont="1" applyBorder="1" applyProtection="1"/>
    <xf numFmtId="0" fontId="13" fillId="0" borderId="1" xfId="0" applyFont="1" applyBorder="1" applyAlignment="1" applyProtection="1">
      <alignment horizontal="left" vertical="center" wrapText="1"/>
    </xf>
    <xf numFmtId="0" fontId="13" fillId="0" borderId="1" xfId="0" applyFont="1" applyBorder="1" applyAlignment="1" applyProtection="1">
      <alignment horizontal="left" vertical="center"/>
    </xf>
    <xf numFmtId="0" fontId="13" fillId="0" borderId="31" xfId="0" applyFont="1" applyBorder="1" applyAlignment="1" applyProtection="1">
      <alignment horizontal="left" vertical="center"/>
    </xf>
    <xf numFmtId="0" fontId="26" fillId="0" borderId="3" xfId="0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horizontal="center" vertical="center" wrapText="1"/>
    </xf>
    <xf numFmtId="0" fontId="19" fillId="0" borderId="22" xfId="0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 applyProtection="1">
      <alignment horizontal="center" vertical="center" wrapText="1"/>
    </xf>
    <xf numFmtId="0" fontId="19" fillId="0" borderId="34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horizontal="center" vertical="center" wrapText="1"/>
    </xf>
    <xf numFmtId="0" fontId="19" fillId="0" borderId="35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6" fillId="0" borderId="22" xfId="0" applyFont="1" applyFill="1" applyBorder="1" applyAlignment="1" applyProtection="1">
      <alignment horizontal="left"/>
      <protection locked="0"/>
    </xf>
    <xf numFmtId="0" fontId="19" fillId="0" borderId="43" xfId="0" applyFont="1" applyBorder="1" applyAlignment="1" applyProtection="1">
      <alignment horizontal="left" vertical="center"/>
    </xf>
    <xf numFmtId="0" fontId="19" fillId="0" borderId="12" xfId="0" applyFont="1" applyBorder="1" applyAlignment="1" applyProtection="1">
      <alignment horizontal="left" vertical="center"/>
    </xf>
    <xf numFmtId="0" fontId="19" fillId="0" borderId="11" xfId="0" applyFont="1" applyBorder="1" applyAlignment="1" applyProtection="1">
      <alignment horizontal="left" vertical="center"/>
    </xf>
    <xf numFmtId="0" fontId="19" fillId="0" borderId="6" xfId="0" applyFont="1" applyBorder="1" applyAlignment="1" applyProtection="1">
      <alignment horizontal="left" vertical="center"/>
    </xf>
    <xf numFmtId="0" fontId="19" fillId="0" borderId="7" xfId="0" applyFont="1" applyBorder="1" applyAlignment="1" applyProtection="1">
      <alignment horizontal="left" vertical="center"/>
    </xf>
    <xf numFmtId="0" fontId="19" fillId="0" borderId="8" xfId="0" applyFont="1" applyBorder="1" applyAlignment="1" applyProtection="1">
      <alignment horizontal="left" vertical="center"/>
    </xf>
    <xf numFmtId="0" fontId="19" fillId="0" borderId="41" xfId="0" applyFont="1" applyBorder="1" applyAlignment="1" applyProtection="1">
      <alignment vertical="center"/>
    </xf>
    <xf numFmtId="0" fontId="20" fillId="0" borderId="9" xfId="0" applyFont="1" applyBorder="1" applyAlignment="1" applyProtection="1">
      <alignment vertical="center"/>
    </xf>
    <xf numFmtId="4" fontId="29" fillId="0" borderId="46" xfId="0" applyNumberFormat="1" applyFont="1" applyBorder="1" applyAlignment="1" applyProtection="1">
      <alignment vertical="center"/>
    </xf>
    <xf numFmtId="4" fontId="30" fillId="0" borderId="47" xfId="0" applyNumberFormat="1" applyFont="1" applyBorder="1" applyAlignment="1" applyProtection="1">
      <alignment vertical="center"/>
    </xf>
    <xf numFmtId="49" fontId="19" fillId="0" borderId="16" xfId="0" applyNumberFormat="1" applyFont="1" applyFill="1" applyBorder="1" applyAlignment="1" applyProtection="1">
      <alignment horizontal="center"/>
    </xf>
    <xf numFmtId="49" fontId="19" fillId="0" borderId="18" xfId="0" applyNumberFormat="1" applyFont="1" applyFill="1" applyBorder="1" applyAlignment="1" applyProtection="1">
      <alignment horizontal="center"/>
    </xf>
    <xf numFmtId="0" fontId="6" fillId="0" borderId="16" xfId="0" applyFont="1" applyBorder="1" applyAlignment="1" applyProtection="1">
      <alignment horizontal="center"/>
      <protection locked="0"/>
    </xf>
    <xf numFmtId="0" fontId="6" fillId="0" borderId="18" xfId="0" applyFont="1" applyBorder="1" applyAlignment="1" applyProtection="1">
      <alignment horizontal="center"/>
      <protection locked="0"/>
    </xf>
    <xf numFmtId="0" fontId="6" fillId="0" borderId="54" xfId="0" applyFont="1" applyBorder="1" applyAlignment="1" applyProtection="1">
      <alignment horizontal="left"/>
    </xf>
    <xf numFmtId="0" fontId="6" fillId="0" borderId="55" xfId="0" applyFont="1" applyBorder="1" applyAlignment="1" applyProtection="1">
      <alignment horizontal="left"/>
    </xf>
    <xf numFmtId="0" fontId="6" fillId="0" borderId="56" xfId="0" applyFont="1" applyBorder="1" applyAlignment="1" applyProtection="1">
      <alignment horizontal="left"/>
    </xf>
    <xf numFmtId="0" fontId="27" fillId="0" borderId="39" xfId="0" applyFont="1" applyBorder="1" applyAlignment="1">
      <alignment vertical="top" wrapText="1"/>
    </xf>
    <xf numFmtId="0" fontId="18" fillId="0" borderId="3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18" fillId="0" borderId="22" xfId="0" applyFont="1" applyBorder="1" applyAlignment="1" applyProtection="1">
      <alignment horizontal="left" vertical="center"/>
    </xf>
    <xf numFmtId="0" fontId="0" fillId="0" borderId="3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left" vertical="center"/>
    </xf>
    <xf numFmtId="0" fontId="0" fillId="0" borderId="22" xfId="0" applyFont="1" applyBorder="1" applyAlignment="1" applyProtection="1">
      <alignment horizontal="left" vertical="center"/>
    </xf>
    <xf numFmtId="0" fontId="0" fillId="0" borderId="49" xfId="0" applyFont="1" applyBorder="1" applyAlignment="1" applyProtection="1">
      <alignment horizontal="left" vertical="center"/>
    </xf>
    <xf numFmtId="0" fontId="0" fillId="0" borderId="48" xfId="0" applyFont="1" applyBorder="1" applyAlignment="1" applyProtection="1">
      <alignment horizontal="left" vertical="center"/>
    </xf>
    <xf numFmtId="0" fontId="0" fillId="0" borderId="28" xfId="0" applyFont="1" applyBorder="1" applyAlignment="1" applyProtection="1">
      <alignment horizontal="left" vertical="center"/>
    </xf>
    <xf numFmtId="0" fontId="6" fillId="0" borderId="19" xfId="0" applyFont="1" applyBorder="1" applyAlignment="1" applyProtection="1">
      <alignment horizontal="left"/>
    </xf>
    <xf numFmtId="0" fontId="6" fillId="0" borderId="4" xfId="0" applyFont="1" applyBorder="1" applyAlignment="1" applyProtection="1">
      <alignment horizontal="left"/>
    </xf>
    <xf numFmtId="0" fontId="13" fillId="0" borderId="10" xfId="0" applyFont="1" applyBorder="1" applyAlignment="1" applyProtection="1">
      <alignment horizontal="left" vertical="center"/>
    </xf>
    <xf numFmtId="0" fontId="13" fillId="0" borderId="11" xfId="0" applyFont="1" applyBorder="1" applyAlignment="1" applyProtection="1">
      <alignment horizontal="left" vertical="center"/>
    </xf>
    <xf numFmtId="0" fontId="18" fillId="0" borderId="43" xfId="0" applyFont="1" applyBorder="1" applyAlignment="1" applyProtection="1">
      <alignment horizontal="left" vertical="center"/>
    </xf>
    <xf numFmtId="0" fontId="18" fillId="0" borderId="12" xfId="0" applyFont="1" applyBorder="1" applyAlignment="1" applyProtection="1">
      <alignment horizontal="left" vertical="center"/>
    </xf>
    <xf numFmtId="0" fontId="18" fillId="0" borderId="11" xfId="0" applyFont="1" applyBorder="1" applyAlignment="1" applyProtection="1">
      <alignment horizontal="left" vertical="center"/>
    </xf>
    <xf numFmtId="0" fontId="0" fillId="0" borderId="19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horizontal="left" vertical="center"/>
    </xf>
    <xf numFmtId="0" fontId="0" fillId="0" borderId="25" xfId="0" applyFont="1" applyFill="1" applyBorder="1" applyAlignment="1" applyProtection="1">
      <alignment horizontal="left" vertical="center"/>
    </xf>
    <xf numFmtId="0" fontId="0" fillId="0" borderId="27" xfId="0" applyFont="1" applyFill="1" applyBorder="1" applyAlignment="1" applyProtection="1">
      <alignment horizontal="left" vertical="center"/>
    </xf>
    <xf numFmtId="0" fontId="6" fillId="0" borderId="3" xfId="0" applyFont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6" fillId="0" borderId="4" xfId="0" applyFont="1" applyBorder="1" applyAlignment="1" applyProtection="1">
      <alignment horizontal="left" vertical="center" wrapText="1"/>
    </xf>
    <xf numFmtId="0" fontId="6" fillId="0" borderId="49" xfId="0" applyFont="1" applyBorder="1" applyAlignment="1" applyProtection="1">
      <alignment horizontal="left" vertical="center" wrapText="1"/>
    </xf>
    <xf numFmtId="0" fontId="6" fillId="0" borderId="48" xfId="0" applyFont="1" applyBorder="1" applyAlignment="1" applyProtection="1">
      <alignment horizontal="left" vertical="center" wrapText="1"/>
    </xf>
    <xf numFmtId="0" fontId="6" fillId="0" borderId="27" xfId="0" applyFont="1" applyBorder="1" applyAlignment="1" applyProtection="1">
      <alignment horizontal="left" vertical="center" wrapText="1"/>
    </xf>
    <xf numFmtId="0" fontId="8" fillId="0" borderId="6" xfId="0" applyFont="1" applyBorder="1" applyAlignment="1" applyProtection="1">
      <alignment horizontal="center"/>
    </xf>
    <xf numFmtId="0" fontId="8" fillId="0" borderId="7" xfId="0" applyFont="1" applyBorder="1" applyAlignment="1" applyProtection="1">
      <alignment horizontal="center"/>
    </xf>
    <xf numFmtId="0" fontId="8" fillId="0" borderId="24" xfId="0" applyFont="1" applyBorder="1" applyAlignment="1" applyProtection="1">
      <alignment horizontal="center"/>
    </xf>
    <xf numFmtId="0" fontId="6" fillId="0" borderId="17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vertical="center"/>
    </xf>
    <xf numFmtId="0" fontId="6" fillId="0" borderId="16" xfId="0" applyFont="1" applyBorder="1" applyAlignment="1" applyProtection="1">
      <alignment vertical="center"/>
    </xf>
    <xf numFmtId="0" fontId="6" fillId="0" borderId="18" xfId="0" applyFont="1" applyBorder="1" applyAlignment="1" applyProtection="1">
      <alignment vertical="center"/>
    </xf>
    <xf numFmtId="0" fontId="6" fillId="0" borderId="29" xfId="0" applyFont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left" vertical="center"/>
    </xf>
    <xf numFmtId="0" fontId="6" fillId="0" borderId="50" xfId="0" applyFont="1" applyBorder="1" applyAlignment="1" applyProtection="1">
      <alignment horizontal="left" vertical="center"/>
    </xf>
    <xf numFmtId="0" fontId="19" fillId="0" borderId="19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 applyProtection="1">
      <alignment horizontal="center" vertical="center" wrapText="1"/>
      <protection locked="0"/>
    </xf>
    <xf numFmtId="0" fontId="19" fillId="0" borderId="4" xfId="0" applyFont="1" applyFill="1" applyBorder="1" applyAlignment="1" applyProtection="1">
      <alignment horizontal="center" vertical="center" wrapText="1"/>
      <protection locked="0"/>
    </xf>
    <xf numFmtId="0" fontId="19" fillId="0" borderId="25" xfId="0" applyFont="1" applyFill="1" applyBorder="1" applyAlignment="1" applyProtection="1">
      <alignment horizontal="center" vertical="center" wrapText="1"/>
      <protection locked="0"/>
    </xf>
    <xf numFmtId="0" fontId="19" fillId="0" borderId="48" xfId="0" applyFont="1" applyFill="1" applyBorder="1" applyAlignment="1" applyProtection="1">
      <alignment horizontal="center" vertical="center" wrapText="1"/>
      <protection locked="0"/>
    </xf>
    <xf numFmtId="0" fontId="19" fillId="0" borderId="27" xfId="0" applyFont="1" applyFill="1" applyBorder="1" applyAlignment="1" applyProtection="1">
      <alignment horizontal="center" vertical="center" wrapText="1"/>
      <protection locked="0"/>
    </xf>
    <xf numFmtId="49" fontId="19" fillId="0" borderId="43" xfId="0" applyNumberFormat="1" applyFont="1" applyFill="1" applyBorder="1" applyAlignment="1" applyProtection="1">
      <alignment horizontal="center" vertical="center"/>
      <protection locked="0"/>
    </xf>
    <xf numFmtId="0" fontId="19" fillId="0" borderId="12" xfId="0" applyFont="1" applyFill="1" applyBorder="1" applyAlignment="1" applyProtection="1">
      <alignment horizontal="center" vertical="center"/>
      <protection locked="0"/>
    </xf>
    <xf numFmtId="0" fontId="19" fillId="0" borderId="13" xfId="0" applyFont="1" applyFill="1" applyBorder="1" applyAlignment="1" applyProtection="1">
      <alignment horizontal="center" vertical="center"/>
      <protection locked="0"/>
    </xf>
    <xf numFmtId="0" fontId="19" fillId="0" borderId="3" xfId="0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 applyProtection="1">
      <alignment horizontal="center" vertical="center"/>
      <protection locked="0"/>
    </xf>
    <xf numFmtId="0" fontId="19" fillId="0" borderId="22" xfId="0" applyFont="1" applyFill="1" applyBorder="1" applyAlignment="1" applyProtection="1">
      <alignment horizontal="center" vertical="center"/>
      <protection locked="0"/>
    </xf>
    <xf numFmtId="0" fontId="19" fillId="0" borderId="49" xfId="0" applyFont="1" applyFill="1" applyBorder="1" applyAlignment="1" applyProtection="1">
      <alignment horizontal="center" vertical="center"/>
      <protection locked="0"/>
    </xf>
    <xf numFmtId="0" fontId="19" fillId="0" borderId="48" xfId="0" applyFont="1" applyFill="1" applyBorder="1" applyAlignment="1" applyProtection="1">
      <alignment horizontal="center" vertical="center"/>
      <protection locked="0"/>
    </xf>
    <xf numFmtId="0" fontId="19" fillId="0" borderId="28" xfId="0" applyFont="1" applyFill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left" vertical="top"/>
    </xf>
    <xf numFmtId="0" fontId="6" fillId="0" borderId="52" xfId="0" applyFont="1" applyBorder="1" applyAlignment="1" applyProtection="1">
      <alignment horizontal="left" vertical="top"/>
    </xf>
    <xf numFmtId="0" fontId="6" fillId="0" borderId="53" xfId="0" applyFont="1" applyBorder="1" applyAlignment="1" applyProtection="1">
      <alignment horizontal="left" vertical="top"/>
    </xf>
    <xf numFmtId="0" fontId="5" fillId="0" borderId="0" xfId="0" applyFont="1" applyAlignment="1">
      <alignment vertical="center" wrapText="1"/>
    </xf>
    <xf numFmtId="0" fontId="2" fillId="0" borderId="3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left" vertical="top"/>
    </xf>
    <xf numFmtId="0" fontId="1" fillId="0" borderId="4" xfId="1" applyFont="1" applyFill="1" applyBorder="1" applyAlignment="1">
      <alignment horizontal="left" vertical="top"/>
    </xf>
    <xf numFmtId="0" fontId="1" fillId="0" borderId="12" xfId="1" applyFont="1" applyFill="1" applyBorder="1" applyAlignment="1">
      <alignment horizontal="left" vertical="center"/>
    </xf>
    <xf numFmtId="49" fontId="4" fillId="0" borderId="43" xfId="2" applyNumberFormat="1" applyFont="1" applyFill="1" applyBorder="1" applyAlignment="1" applyProtection="1"/>
    <xf numFmtId="49" fontId="4" fillId="0" borderId="12" xfId="2" applyNumberFormat="1" applyFont="1" applyFill="1" applyBorder="1" applyAlignment="1" applyProtection="1"/>
    <xf numFmtId="49" fontId="5" fillId="0" borderId="12" xfId="2" applyNumberFormat="1" applyFont="1" applyFill="1" applyBorder="1" applyAlignment="1" applyProtection="1">
      <alignment horizontal="left" vertical="top"/>
    </xf>
    <xf numFmtId="49" fontId="5" fillId="0" borderId="11" xfId="2" applyNumberFormat="1" applyFont="1" applyFill="1" applyBorder="1" applyAlignment="1" applyProtection="1">
      <alignment horizontal="left" vertical="top"/>
    </xf>
    <xf numFmtId="49" fontId="5" fillId="0" borderId="0" xfId="2" applyNumberFormat="1" applyFont="1" applyFill="1" applyBorder="1" applyAlignment="1" applyProtection="1">
      <alignment horizontal="left" vertical="top"/>
    </xf>
    <xf numFmtId="49" fontId="5" fillId="0" borderId="4" xfId="2" applyNumberFormat="1" applyFont="1" applyFill="1" applyBorder="1" applyAlignment="1" applyProtection="1">
      <alignment horizontal="left" vertical="top"/>
    </xf>
  </cellXfs>
  <cellStyles count="29">
    <cellStyle name="Normálna 2" xfId="1"/>
    <cellStyle name="Normálna 2 2" xfId="12"/>
    <cellStyle name="Normálna 2 2 2" xfId="22"/>
    <cellStyle name="Normálna 2 3" xfId="14"/>
    <cellStyle name="Normálna 2 3 2" xfId="23"/>
    <cellStyle name="Normálna 2 4" xfId="16"/>
    <cellStyle name="Normálna 3" xfId="2"/>
    <cellStyle name="Normálna 3 2" xfId="3"/>
    <cellStyle name="Normálna 4" xfId="5"/>
    <cellStyle name="Normálna 5" xfId="6"/>
    <cellStyle name="Normálna 5 2" xfId="17"/>
    <cellStyle name="Normálna 6" xfId="7"/>
    <cellStyle name="Normálna 7" xfId="15"/>
    <cellStyle name="Normálna 8" xfId="24"/>
    <cellStyle name="Normálna 9" xfId="26"/>
    <cellStyle name="normálne" xfId="0" builtinId="0"/>
    <cellStyle name="Normálne 11" xfId="27"/>
    <cellStyle name="normálne 2" xfId="4"/>
    <cellStyle name="Normálne 3" xfId="13"/>
    <cellStyle name="normálne 3 2" xfId="25"/>
    <cellStyle name="normálne 7" xfId="8"/>
    <cellStyle name="normálne 7 2" xfId="10"/>
    <cellStyle name="normálne 7 2 2" xfId="20"/>
    <cellStyle name="normálne 7 3" xfId="18"/>
    <cellStyle name="percentá" xfId="28" builtinId="5"/>
    <cellStyle name="percentá 4" xfId="9"/>
    <cellStyle name="percentá 4 2" xfId="11"/>
    <cellStyle name="percentá 4 2 2" xfId="21"/>
    <cellStyle name="percentá 4 3" xfId="1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126d797600dc0b92/PSM/LABORATORIUM/1715_%20Smart%20Industry%20Lab/SO_STAVEBN&#193;%20&#268;AS&#356;/PD1715-SO_R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R"/>
      <sheetName val="Rek"/>
      <sheetName val="Rozpočet"/>
      <sheetName val="TS-demontáž"/>
      <sheetName val="TS-montáž"/>
      <sheetName val="TS-materiál"/>
      <sheetName val="VN-demontáž "/>
      <sheetName val="VN-montáž "/>
      <sheetName val="VN-materiál"/>
      <sheetName val="NN-demontáž "/>
      <sheetName val="NN-montáž"/>
      <sheetName val="NN-materiál"/>
      <sheetName val="VO-demontáž"/>
      <sheetName val="VO-montáž"/>
      <sheetName val="VO-materiál"/>
    </sheetNames>
    <sheetDataSet>
      <sheetData sheetId="0"/>
      <sheetData sheetId="1">
        <row r="19">
          <cell r="D19">
            <v>0</v>
          </cell>
        </row>
        <row r="47">
          <cell r="D47">
            <v>0</v>
          </cell>
        </row>
        <row r="63">
          <cell r="D63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3"/>
  <sheetViews>
    <sheetView tabSelected="1" view="pageLayout" topLeftCell="A7" zoomScale="70" zoomScaleNormal="100" zoomScalePageLayoutView="70" workbookViewId="0">
      <selection activeCell="D48" sqref="D48"/>
    </sheetView>
  </sheetViews>
  <sheetFormatPr defaultColWidth="9.140625" defaultRowHeight="12"/>
  <cols>
    <col min="1" max="1" width="4.7109375" style="37" customWidth="1"/>
    <col min="2" max="2" width="5.140625" style="37" customWidth="1"/>
    <col min="3" max="3" width="24.7109375" style="37" customWidth="1"/>
    <col min="4" max="4" width="10" style="37" customWidth="1"/>
    <col min="5" max="5" width="14.7109375" style="37" customWidth="1"/>
    <col min="6" max="6" width="10" style="37" customWidth="1"/>
    <col min="7" max="9" width="10.5703125" style="37" customWidth="1"/>
    <col min="10" max="16384" width="9.140625" style="37"/>
  </cols>
  <sheetData>
    <row r="1" spans="1:10" ht="13.9" customHeight="1" thickBot="1"/>
    <row r="2" spans="1:10" ht="36" customHeight="1">
      <c r="A2" s="38"/>
      <c r="B2" s="98" t="s">
        <v>62</v>
      </c>
      <c r="C2" s="54"/>
      <c r="D2" s="55"/>
      <c r="E2" s="10" t="s">
        <v>124</v>
      </c>
      <c r="F2" s="56"/>
      <c r="G2" s="213"/>
      <c r="H2" s="214"/>
      <c r="I2" s="215"/>
    </row>
    <row r="3" spans="1:10" ht="13.9" customHeight="1">
      <c r="B3" s="57"/>
      <c r="C3" s="58"/>
      <c r="D3" s="58"/>
      <c r="E3" s="216" t="s">
        <v>167</v>
      </c>
      <c r="F3" s="217"/>
      <c r="G3" s="217"/>
      <c r="H3" s="217"/>
      <c r="I3" s="218"/>
    </row>
    <row r="4" spans="1:10" ht="12.75" customHeight="1">
      <c r="B4" s="59" t="s">
        <v>63</v>
      </c>
      <c r="C4" s="60"/>
      <c r="D4" s="60"/>
      <c r="E4" s="219"/>
      <c r="F4" s="217"/>
      <c r="G4" s="217"/>
      <c r="H4" s="217"/>
      <c r="I4" s="218"/>
    </row>
    <row r="5" spans="1:10" ht="13.5" customHeight="1" thickBot="1">
      <c r="B5" s="61" t="s">
        <v>64</v>
      </c>
      <c r="C5" s="62"/>
      <c r="D5" s="62"/>
      <c r="E5" s="220"/>
      <c r="F5" s="221"/>
      <c r="G5" s="221"/>
      <c r="H5" s="221"/>
      <c r="I5" s="222"/>
    </row>
    <row r="6" spans="1:10" ht="19.149999999999999" customHeight="1" thickTop="1">
      <c r="A6" s="40"/>
      <c r="B6" s="59" t="s">
        <v>127</v>
      </c>
      <c r="C6" s="60"/>
      <c r="D6" s="240" t="s">
        <v>168</v>
      </c>
      <c r="E6" s="241"/>
      <c r="F6" s="241"/>
      <c r="G6" s="241"/>
      <c r="H6" s="241"/>
      <c r="I6" s="242"/>
    </row>
    <row r="7" spans="1:10" ht="19.149999999999999" customHeight="1">
      <c r="A7" s="40"/>
      <c r="B7" s="59" t="s">
        <v>65</v>
      </c>
      <c r="C7" s="60"/>
      <c r="D7" s="223" t="s">
        <v>169</v>
      </c>
      <c r="E7" s="224"/>
      <c r="F7" s="224"/>
      <c r="G7" s="224"/>
      <c r="H7" s="224"/>
      <c r="I7" s="225"/>
    </row>
    <row r="8" spans="1:10" ht="19.149999999999999" customHeight="1">
      <c r="B8" s="59" t="s">
        <v>66</v>
      </c>
      <c r="C8" s="60"/>
      <c r="D8" s="11" t="s">
        <v>67</v>
      </c>
      <c r="E8" s="63"/>
      <c r="F8" s="64"/>
      <c r="G8" s="65" t="s">
        <v>68</v>
      </c>
      <c r="H8" s="236" t="s">
        <v>170</v>
      </c>
      <c r="I8" s="237"/>
    </row>
    <row r="9" spans="1:10" ht="19.149999999999999" customHeight="1">
      <c r="B9" s="66" t="s">
        <v>69</v>
      </c>
      <c r="C9" s="67"/>
      <c r="D9" s="44" t="s">
        <v>171</v>
      </c>
      <c r="E9" s="67"/>
      <c r="F9" s="68"/>
      <c r="G9" s="69" t="s">
        <v>70</v>
      </c>
      <c r="H9" s="238">
        <v>2</v>
      </c>
      <c r="I9" s="239"/>
    </row>
    <row r="10" spans="1:10" ht="25.9" customHeight="1">
      <c r="B10" s="14" t="s">
        <v>128</v>
      </c>
      <c r="C10" s="15"/>
      <c r="D10" s="15"/>
      <c r="E10" s="15"/>
      <c r="F10" s="70"/>
      <c r="G10" s="71"/>
      <c r="H10" s="71"/>
      <c r="I10" s="72"/>
    </row>
    <row r="11" spans="1:10" ht="16.149999999999999" customHeight="1">
      <c r="B11" s="73" t="s">
        <v>71</v>
      </c>
      <c r="C11" s="74" t="s">
        <v>72</v>
      </c>
      <c r="D11" s="74" t="s">
        <v>73</v>
      </c>
      <c r="E11" s="74" t="s">
        <v>74</v>
      </c>
      <c r="F11" s="74"/>
      <c r="G11" s="74" t="s">
        <v>75</v>
      </c>
      <c r="H11" s="74" t="s">
        <v>75</v>
      </c>
      <c r="I11" s="75" t="s">
        <v>76</v>
      </c>
      <c r="J11" s="16"/>
    </row>
    <row r="12" spans="1:10" ht="11.45" customHeight="1">
      <c r="B12" s="73" t="s">
        <v>77</v>
      </c>
      <c r="C12" s="76"/>
      <c r="D12" s="74" t="s">
        <v>78</v>
      </c>
      <c r="E12" s="74" t="s">
        <v>78</v>
      </c>
      <c r="F12" s="74" t="s">
        <v>79</v>
      </c>
      <c r="G12" s="74" t="s">
        <v>80</v>
      </c>
      <c r="H12" s="74" t="s">
        <v>81</v>
      </c>
      <c r="I12" s="75" t="s">
        <v>24</v>
      </c>
      <c r="J12" s="16"/>
    </row>
    <row r="13" spans="1:10" ht="12" customHeight="1">
      <c r="B13" s="77"/>
      <c r="C13" s="78"/>
      <c r="D13" s="78"/>
      <c r="E13" s="78"/>
      <c r="F13" s="78"/>
      <c r="G13" s="79" t="s">
        <v>82</v>
      </c>
      <c r="H13" s="79" t="s">
        <v>83</v>
      </c>
      <c r="I13" s="80" t="s">
        <v>84</v>
      </c>
    </row>
    <row r="14" spans="1:10" ht="22.15" customHeight="1">
      <c r="B14" s="81" t="s">
        <v>85</v>
      </c>
      <c r="C14" s="82" t="s">
        <v>86</v>
      </c>
      <c r="D14" s="17"/>
      <c r="E14" s="17"/>
      <c r="F14" s="17"/>
      <c r="G14" s="18">
        <f>[1]Rek!D19</f>
        <v>0</v>
      </c>
      <c r="H14" s="18">
        <f>(G14)</f>
        <v>0</v>
      </c>
      <c r="I14" s="19">
        <f>(G14)</f>
        <v>0</v>
      </c>
    </row>
    <row r="15" spans="1:10" ht="22.15" customHeight="1">
      <c r="B15" s="83" t="s">
        <v>87</v>
      </c>
      <c r="C15" s="76" t="s">
        <v>88</v>
      </c>
      <c r="D15" s="20"/>
      <c r="E15" s="21"/>
      <c r="F15" s="21">
        <f>Rekapitulácia!$E$23</f>
        <v>0</v>
      </c>
      <c r="G15" s="21"/>
      <c r="H15" s="21"/>
      <c r="I15" s="22"/>
    </row>
    <row r="16" spans="1:10" ht="22.15" customHeight="1">
      <c r="B16" s="83"/>
      <c r="C16" s="84" t="s">
        <v>89</v>
      </c>
      <c r="D16" s="23"/>
      <c r="E16" s="24"/>
      <c r="F16" s="24">
        <f>Rekapitulácia!$H$23</f>
        <v>0</v>
      </c>
      <c r="G16" s="23"/>
      <c r="H16" s="23"/>
      <c r="I16" s="25"/>
    </row>
    <row r="17" spans="1:9" ht="22.15" customHeight="1">
      <c r="A17" s="39"/>
      <c r="B17" s="83"/>
      <c r="C17" s="76" t="s">
        <v>125</v>
      </c>
      <c r="D17" s="20"/>
      <c r="E17" s="21"/>
      <c r="F17" s="21">
        <f>Rekapitulácia!$G$23+Rekapitulácia!$F$21</f>
        <v>0</v>
      </c>
      <c r="G17" s="20"/>
      <c r="H17" s="20"/>
      <c r="I17" s="26"/>
    </row>
    <row r="18" spans="1:9" ht="22.15" customHeight="1">
      <c r="B18" s="85" t="s">
        <v>90</v>
      </c>
      <c r="C18" s="84" t="s">
        <v>91</v>
      </c>
      <c r="D18" s="24">
        <f>Rekapitulácia!$E$34</f>
        <v>0</v>
      </c>
      <c r="E18" s="23"/>
      <c r="F18" s="24">
        <f>(D18)</f>
        <v>0</v>
      </c>
      <c r="G18" s="24">
        <f>(F18)</f>
        <v>0</v>
      </c>
      <c r="H18" s="24">
        <f>(F18)</f>
        <v>0</v>
      </c>
      <c r="I18" s="27">
        <f>(F18)</f>
        <v>0</v>
      </c>
    </row>
    <row r="19" spans="1:9" ht="19.899999999999999" customHeight="1">
      <c r="B19" s="81" t="s">
        <v>92</v>
      </c>
      <c r="C19" s="82" t="s">
        <v>93</v>
      </c>
      <c r="D19" s="18"/>
      <c r="E19" s="18"/>
      <c r="F19" s="18"/>
      <c r="G19" s="18"/>
      <c r="H19" s="18"/>
      <c r="I19" s="19"/>
    </row>
    <row r="20" spans="1:9" ht="22.15" customHeight="1">
      <c r="B20" s="83" t="s">
        <v>94</v>
      </c>
      <c r="C20" s="76" t="s">
        <v>95</v>
      </c>
      <c r="D20" s="21">
        <f>Rekapitulácia!$I$32</f>
        <v>0</v>
      </c>
      <c r="E20" s="21">
        <v>0</v>
      </c>
      <c r="F20" s="18">
        <f t="shared" ref="F20:F26" si="0">SUM(D20:E20)</f>
        <v>0</v>
      </c>
      <c r="G20" s="21">
        <f>(F20)</f>
        <v>0</v>
      </c>
      <c r="H20" s="21">
        <f>(F20)</f>
        <v>0</v>
      </c>
      <c r="I20" s="22">
        <f>(F20)</f>
        <v>0</v>
      </c>
    </row>
    <row r="21" spans="1:9" ht="19.899999999999999" customHeight="1">
      <c r="B21" s="83"/>
      <c r="C21" s="84" t="s">
        <v>96</v>
      </c>
      <c r="D21" s="24">
        <f>[1]Rek!D47</f>
        <v>0</v>
      </c>
      <c r="E21" s="24"/>
      <c r="F21" s="21">
        <f t="shared" si="0"/>
        <v>0</v>
      </c>
      <c r="G21" s="23"/>
      <c r="H21" s="23"/>
      <c r="I21" s="25"/>
    </row>
    <row r="22" spans="1:9" ht="19.899999999999999" customHeight="1">
      <c r="B22" s="83"/>
      <c r="C22" s="76" t="s">
        <v>97</v>
      </c>
      <c r="D22" s="21">
        <f>Rekapitulácia!$J$32</f>
        <v>0</v>
      </c>
      <c r="E22" s="21">
        <v>0</v>
      </c>
      <c r="F22" s="21">
        <f t="shared" si="0"/>
        <v>0</v>
      </c>
      <c r="G22" s="20"/>
      <c r="H22" s="20"/>
      <c r="I22" s="26"/>
    </row>
    <row r="23" spans="1:9" ht="19.899999999999999" customHeight="1">
      <c r="B23" s="83"/>
      <c r="C23" s="76" t="s">
        <v>98</v>
      </c>
      <c r="D23" s="21"/>
      <c r="E23" s="21"/>
      <c r="F23" s="21">
        <f t="shared" si="0"/>
        <v>0</v>
      </c>
      <c r="G23" s="20"/>
      <c r="H23" s="20"/>
      <c r="I23" s="26"/>
    </row>
    <row r="24" spans="1:9" ht="19.899999999999999" customHeight="1">
      <c r="B24" s="83"/>
      <c r="C24" s="76" t="s">
        <v>99</v>
      </c>
      <c r="D24" s="21">
        <f>Rekapitulácia!$K$32</f>
        <v>0</v>
      </c>
      <c r="E24" s="21">
        <v>0</v>
      </c>
      <c r="F24" s="21">
        <f t="shared" si="0"/>
        <v>0</v>
      </c>
      <c r="G24" s="20"/>
      <c r="H24" s="20"/>
      <c r="I24" s="26"/>
    </row>
    <row r="25" spans="1:9" ht="19.899999999999999" customHeight="1">
      <c r="B25" s="83"/>
      <c r="C25" s="76" t="s">
        <v>100</v>
      </c>
      <c r="D25" s="21"/>
      <c r="E25" s="21"/>
      <c r="F25" s="21">
        <f t="shared" si="0"/>
        <v>0</v>
      </c>
      <c r="G25" s="20"/>
      <c r="H25" s="20"/>
      <c r="I25" s="26"/>
    </row>
    <row r="26" spans="1:9" ht="19.899999999999999" customHeight="1">
      <c r="B26" s="83"/>
      <c r="C26" s="76" t="s">
        <v>101</v>
      </c>
      <c r="D26" s="50"/>
      <c r="E26" s="21"/>
      <c r="F26" s="21">
        <f t="shared" si="0"/>
        <v>0</v>
      </c>
      <c r="G26" s="20"/>
      <c r="H26" s="20"/>
      <c r="I26" s="26"/>
    </row>
    <row r="27" spans="1:9" ht="22.15" customHeight="1">
      <c r="B27" s="81" t="s">
        <v>102</v>
      </c>
      <c r="C27" s="82" t="s">
        <v>103</v>
      </c>
      <c r="D27" s="18">
        <f>Rekapitulácia!$D$47</f>
        <v>0</v>
      </c>
      <c r="E27" s="18" t="s">
        <v>212</v>
      </c>
      <c r="F27" s="18">
        <f>SUM(D27:E27)</f>
        <v>0</v>
      </c>
      <c r="G27" s="18">
        <f>F27</f>
        <v>0</v>
      </c>
      <c r="H27" s="18">
        <f>F27</f>
        <v>0</v>
      </c>
      <c r="I27" s="19">
        <f>F27</f>
        <v>0</v>
      </c>
    </row>
    <row r="28" spans="1:9" ht="22.15" customHeight="1">
      <c r="B28" s="200"/>
      <c r="C28" s="82" t="s">
        <v>238</v>
      </c>
      <c r="D28" s="212">
        <v>56.25</v>
      </c>
      <c r="E28" s="18" t="s">
        <v>234</v>
      </c>
      <c r="F28" s="18"/>
      <c r="G28" s="18"/>
      <c r="H28" s="18"/>
      <c r="I28" s="19"/>
    </row>
    <row r="29" spans="1:9" ht="22.15" customHeight="1">
      <c r="B29" s="200"/>
      <c r="C29" s="82" t="s">
        <v>211</v>
      </c>
      <c r="D29" s="199"/>
      <c r="E29" s="18" t="s">
        <v>212</v>
      </c>
      <c r="F29" s="18"/>
      <c r="G29" s="18"/>
      <c r="H29" s="18"/>
      <c r="I29" s="19"/>
    </row>
    <row r="30" spans="1:9" ht="22.15" customHeight="1">
      <c r="B30" s="200"/>
      <c r="C30" s="82" t="s">
        <v>235</v>
      </c>
      <c r="D30" s="202">
        <v>20</v>
      </c>
      <c r="E30" s="18" t="s">
        <v>236</v>
      </c>
      <c r="F30" s="18"/>
      <c r="G30" s="18"/>
      <c r="H30" s="18"/>
      <c r="I30" s="19"/>
    </row>
    <row r="31" spans="1:9" ht="22.15" customHeight="1">
      <c r="B31" s="200"/>
      <c r="C31" s="82" t="s">
        <v>213</v>
      </c>
      <c r="D31" s="211"/>
      <c r="E31" s="18" t="s">
        <v>216</v>
      </c>
      <c r="F31" s="18"/>
      <c r="G31" s="18"/>
      <c r="H31" s="18"/>
      <c r="I31" s="19"/>
    </row>
    <row r="32" spans="1:9" ht="22.15" hidden="1" customHeight="1">
      <c r="B32" s="200"/>
      <c r="C32" s="208" t="s">
        <v>217</v>
      </c>
      <c r="D32" s="208">
        <v>1.32E-3</v>
      </c>
      <c r="E32" s="203" t="s">
        <v>216</v>
      </c>
      <c r="F32" s="18"/>
      <c r="G32" s="18"/>
      <c r="H32" s="18"/>
      <c r="I32" s="19"/>
    </row>
    <row r="33" spans="2:9" ht="22.15" hidden="1" customHeight="1">
      <c r="B33" s="200"/>
      <c r="C33" s="243" t="s">
        <v>218</v>
      </c>
      <c r="D33" s="243">
        <v>3.1800000000000002E-2</v>
      </c>
      <c r="E33" s="203" t="s">
        <v>216</v>
      </c>
      <c r="F33" s="18"/>
      <c r="G33" s="18"/>
      <c r="H33" s="18"/>
      <c r="I33" s="19"/>
    </row>
    <row r="34" spans="2:9" ht="22.15" hidden="1" customHeight="1">
      <c r="B34" s="200"/>
      <c r="C34" s="243"/>
      <c r="D34" s="243"/>
      <c r="E34" s="203" t="s">
        <v>216</v>
      </c>
      <c r="F34" s="18"/>
      <c r="G34" s="18"/>
      <c r="H34" s="18"/>
      <c r="I34" s="19"/>
    </row>
    <row r="35" spans="2:9" ht="22.15" hidden="1" customHeight="1">
      <c r="B35" s="200"/>
      <c r="C35" s="208" t="s">
        <v>219</v>
      </c>
      <c r="D35" s="208">
        <v>3.2699999999999999E-3</v>
      </c>
      <c r="E35" s="203" t="s">
        <v>216</v>
      </c>
      <c r="F35" s="18"/>
      <c r="G35" s="18"/>
      <c r="H35" s="18"/>
      <c r="I35" s="19"/>
    </row>
    <row r="36" spans="2:9" ht="22.15" hidden="1" customHeight="1">
      <c r="B36" s="200"/>
      <c r="C36" s="208" t="s">
        <v>220</v>
      </c>
      <c r="D36" s="208">
        <v>2.3740500000000001E-2</v>
      </c>
      <c r="E36" s="203" t="s">
        <v>216</v>
      </c>
      <c r="F36" s="18"/>
      <c r="G36" s="18"/>
      <c r="H36" s="18"/>
      <c r="I36" s="19"/>
    </row>
    <row r="37" spans="2:9" ht="22.15" hidden="1" customHeight="1">
      <c r="B37" s="200"/>
      <c r="C37" s="208" t="s">
        <v>221</v>
      </c>
      <c r="D37" s="208">
        <v>6.3080999999999996E-3</v>
      </c>
      <c r="E37" s="203" t="s">
        <v>216</v>
      </c>
      <c r="F37" s="18"/>
      <c r="G37" s="18"/>
      <c r="H37" s="18"/>
      <c r="I37" s="19"/>
    </row>
    <row r="38" spans="2:9" ht="22.15" hidden="1" customHeight="1">
      <c r="B38" s="200"/>
      <c r="C38" s="208" t="s">
        <v>222</v>
      </c>
      <c r="D38" s="208">
        <v>7.6699999999999997E-3</v>
      </c>
      <c r="E38" s="203" t="s">
        <v>216</v>
      </c>
      <c r="F38" s="18"/>
      <c r="G38" s="18"/>
      <c r="H38" s="18"/>
      <c r="I38" s="19"/>
    </row>
    <row r="39" spans="2:9" ht="22.15" hidden="1" customHeight="1">
      <c r="B39" s="200"/>
      <c r="C39" s="208" t="s">
        <v>223</v>
      </c>
      <c r="D39" s="204">
        <v>0.68069999999999997</v>
      </c>
      <c r="E39" s="203" t="s">
        <v>224</v>
      </c>
      <c r="F39" s="18"/>
      <c r="G39" s="18"/>
      <c r="H39" s="18"/>
      <c r="I39" s="19"/>
    </row>
    <row r="40" spans="2:9" ht="22.15" hidden="1" customHeight="1">
      <c r="B40" s="200"/>
      <c r="C40" s="208" t="s">
        <v>225</v>
      </c>
      <c r="D40" s="204">
        <v>0.75</v>
      </c>
      <c r="E40" s="203" t="s">
        <v>226</v>
      </c>
      <c r="F40" s="18"/>
      <c r="G40" s="18"/>
      <c r="H40" s="18"/>
      <c r="I40" s="19"/>
    </row>
    <row r="41" spans="2:9" ht="22.15" hidden="1" customHeight="1">
      <c r="B41" s="200"/>
      <c r="C41" s="208" t="s">
        <v>227</v>
      </c>
      <c r="D41" s="205">
        <v>1.05</v>
      </c>
      <c r="E41" s="205"/>
      <c r="F41" s="18"/>
      <c r="G41" s="18"/>
      <c r="H41" s="18"/>
      <c r="I41" s="19"/>
    </row>
    <row r="42" spans="2:9" ht="22.15" hidden="1" customHeight="1">
      <c r="B42" s="200"/>
      <c r="C42" s="208" t="s">
        <v>228</v>
      </c>
      <c r="D42" s="206">
        <v>3900</v>
      </c>
      <c r="E42" s="203" t="s">
        <v>2</v>
      </c>
      <c r="F42" s="18"/>
      <c r="G42" s="18"/>
      <c r="H42" s="18"/>
      <c r="I42" s="19"/>
    </row>
    <row r="43" spans="2:9" ht="22.15" hidden="1" customHeight="1">
      <c r="B43" s="200"/>
      <c r="C43" s="208" t="s">
        <v>229</v>
      </c>
      <c r="D43" s="206">
        <f>D42-D44</f>
        <v>2075</v>
      </c>
      <c r="E43" s="203" t="s">
        <v>2</v>
      </c>
      <c r="F43" s="18"/>
      <c r="G43" s="18"/>
      <c r="H43" s="18"/>
      <c r="I43" s="19"/>
    </row>
    <row r="44" spans="2:9" ht="22.15" hidden="1" customHeight="1">
      <c r="B44" s="200"/>
      <c r="C44" s="208" t="s">
        <v>230</v>
      </c>
      <c r="D44" s="206">
        <f>5*365</f>
        <v>1825</v>
      </c>
      <c r="E44" s="203" t="s">
        <v>2</v>
      </c>
      <c r="F44" s="18"/>
      <c r="G44" s="18"/>
      <c r="H44" s="18"/>
      <c r="I44" s="19"/>
    </row>
    <row r="45" spans="2:9" ht="22.15" hidden="1" customHeight="1">
      <c r="B45" s="200"/>
      <c r="C45" s="208" t="s">
        <v>231</v>
      </c>
      <c r="D45" s="207">
        <v>25</v>
      </c>
      <c r="E45" s="203" t="s">
        <v>232</v>
      </c>
      <c r="F45" s="18"/>
      <c r="G45" s="18"/>
      <c r="H45" s="18"/>
      <c r="I45" s="19"/>
    </row>
    <row r="46" spans="2:9" ht="21.75" customHeight="1">
      <c r="B46" s="81"/>
      <c r="C46" s="82" t="s">
        <v>214</v>
      </c>
      <c r="D46" s="209">
        <f>(($D$29/1000)*$D$30*($D$43+($D$44*0.5)))*10*SUM($D$31:$D$38)*$D$41</f>
        <v>0</v>
      </c>
      <c r="E46" s="18" t="s">
        <v>234</v>
      </c>
      <c r="F46" s="18"/>
      <c r="G46" s="18"/>
      <c r="H46" s="18"/>
      <c r="I46" s="19"/>
    </row>
    <row r="47" spans="2:9" ht="33.75" customHeight="1">
      <c r="B47" s="81"/>
      <c r="C47" s="201" t="s">
        <v>233</v>
      </c>
      <c r="D47" s="210">
        <f>((D45/3*D39)+D40)*12*10</f>
        <v>770.7</v>
      </c>
      <c r="E47" s="18" t="s">
        <v>234</v>
      </c>
      <c r="F47" s="18"/>
      <c r="G47" s="18"/>
      <c r="H47" s="18"/>
      <c r="I47" s="19"/>
    </row>
    <row r="48" spans="2:9" ht="18.75" customHeight="1">
      <c r="B48" s="81"/>
      <c r="C48" s="82" t="s">
        <v>237</v>
      </c>
      <c r="D48" s="199"/>
      <c r="E48" s="18" t="s">
        <v>234</v>
      </c>
      <c r="F48" s="18"/>
      <c r="G48" s="18"/>
      <c r="H48" s="18"/>
      <c r="I48" s="19"/>
    </row>
    <row r="49" spans="2:9" ht="22.15" customHeight="1">
      <c r="B49" s="81"/>
      <c r="C49" s="82" t="s">
        <v>215</v>
      </c>
      <c r="D49" s="209">
        <f>D48*D30*10</f>
        <v>0</v>
      </c>
      <c r="E49" s="18" t="s">
        <v>234</v>
      </c>
      <c r="F49" s="18"/>
      <c r="G49" s="18"/>
      <c r="H49" s="18"/>
      <c r="I49" s="19"/>
    </row>
    <row r="50" spans="2:9" ht="22.15" customHeight="1">
      <c r="B50" s="81" t="s">
        <v>104</v>
      </c>
      <c r="C50" s="82" t="s">
        <v>105</v>
      </c>
      <c r="D50" s="18">
        <f>Rekapitulácia!$D$51</f>
        <v>0</v>
      </c>
      <c r="E50" s="51">
        <v>0</v>
      </c>
      <c r="F50" s="18">
        <f>SUM(D50:E50)</f>
        <v>0</v>
      </c>
      <c r="G50" s="18">
        <f>F50</f>
        <v>0</v>
      </c>
      <c r="H50" s="18">
        <f>F50</f>
        <v>0</v>
      </c>
      <c r="I50" s="19">
        <f>F50</f>
        <v>0</v>
      </c>
    </row>
    <row r="51" spans="2:9" ht="19.899999999999999" customHeight="1">
      <c r="B51" s="81" t="s">
        <v>106</v>
      </c>
      <c r="C51" s="82" t="s">
        <v>107</v>
      </c>
      <c r="D51" s="17"/>
      <c r="E51" s="17"/>
      <c r="F51" s="17"/>
      <c r="G51" s="18"/>
      <c r="H51" s="24"/>
      <c r="I51" s="19"/>
    </row>
    <row r="52" spans="2:9" ht="13.15" customHeight="1">
      <c r="B52" s="85" t="s">
        <v>108</v>
      </c>
      <c r="C52" s="86" t="s">
        <v>109</v>
      </c>
      <c r="D52" s="23"/>
      <c r="E52" s="23"/>
      <c r="F52" s="23"/>
      <c r="G52" s="28"/>
      <c r="H52" s="23"/>
      <c r="I52" s="29"/>
    </row>
    <row r="53" spans="2:9" ht="15.6" customHeight="1">
      <c r="B53" s="83"/>
      <c r="C53" s="87" t="s">
        <v>110</v>
      </c>
      <c r="D53" s="30"/>
      <c r="E53" s="30"/>
      <c r="F53" s="30"/>
      <c r="G53" s="31"/>
      <c r="H53" s="32">
        <f>[1]Rek!D63</f>
        <v>0</v>
      </c>
      <c r="I53" s="33">
        <f>H53</f>
        <v>0</v>
      </c>
    </row>
    <row r="54" spans="2:9" ht="13.15" customHeight="1">
      <c r="B54" s="85" t="s">
        <v>111</v>
      </c>
      <c r="C54" s="88" t="s">
        <v>112</v>
      </c>
      <c r="D54" s="23"/>
      <c r="E54" s="23"/>
      <c r="F54" s="23"/>
      <c r="G54" s="28"/>
      <c r="H54" s="23"/>
      <c r="I54" s="25"/>
    </row>
    <row r="55" spans="2:9" ht="16.899999999999999" customHeight="1" thickBot="1">
      <c r="B55" s="83"/>
      <c r="C55" s="89" t="s">
        <v>113</v>
      </c>
      <c r="D55" s="20"/>
      <c r="E55" s="20"/>
      <c r="F55" s="20"/>
      <c r="G55" s="34"/>
      <c r="H55" s="20"/>
      <c r="I55" s="22"/>
    </row>
    <row r="56" spans="2:9" ht="25.15" customHeight="1" thickBot="1">
      <c r="B56" s="90" t="s">
        <v>114</v>
      </c>
      <c r="C56" s="91"/>
      <c r="D56" s="35">
        <f>SUM(D18+D19+D20+D27+D50+D46+D47+D49)</f>
        <v>770.7</v>
      </c>
      <c r="E56" s="35"/>
      <c r="F56" s="35">
        <f t="shared" ref="F56:I56" si="1">$D$56</f>
        <v>770.7</v>
      </c>
      <c r="G56" s="35">
        <f t="shared" si="1"/>
        <v>770.7</v>
      </c>
      <c r="H56" s="35">
        <f t="shared" si="1"/>
        <v>770.7</v>
      </c>
      <c r="I56" s="35">
        <f t="shared" si="1"/>
        <v>770.7</v>
      </c>
    </row>
    <row r="57" spans="2:9" ht="17.100000000000001" customHeight="1" thickBot="1">
      <c r="B57" s="92" t="s">
        <v>115</v>
      </c>
      <c r="C57" s="93"/>
      <c r="D57" s="94"/>
      <c r="E57" s="93"/>
      <c r="F57" s="93"/>
      <c r="G57" s="94"/>
      <c r="H57" s="95"/>
      <c r="I57" s="96"/>
    </row>
    <row r="58" spans="2:9" ht="17.100000000000001" customHeight="1">
      <c r="B58" s="253" t="s">
        <v>126</v>
      </c>
      <c r="C58" s="254"/>
      <c r="D58" s="226" t="s">
        <v>116</v>
      </c>
      <c r="E58" s="227"/>
      <c r="F58" s="227"/>
      <c r="G58" s="228"/>
      <c r="H58" s="232" t="s">
        <v>117</v>
      </c>
      <c r="I58" s="234">
        <f>I56</f>
        <v>770.7</v>
      </c>
    </row>
    <row r="59" spans="2:9" ht="17.100000000000001" customHeight="1" thickBot="1">
      <c r="B59" s="97" t="s">
        <v>118</v>
      </c>
      <c r="C59" s="36">
        <v>44369</v>
      </c>
      <c r="D59" s="229"/>
      <c r="E59" s="230"/>
      <c r="F59" s="230"/>
      <c r="G59" s="231"/>
      <c r="H59" s="233"/>
      <c r="I59" s="235"/>
    </row>
    <row r="60" spans="2:9" ht="17.100000000000001" customHeight="1">
      <c r="B60" s="255" t="s">
        <v>119</v>
      </c>
      <c r="C60" s="256"/>
      <c r="D60" s="257" t="s">
        <v>120</v>
      </c>
      <c r="E60" s="258"/>
      <c r="F60" s="259"/>
      <c r="G60" s="244" t="s">
        <v>121</v>
      </c>
      <c r="H60" s="245"/>
      <c r="I60" s="246"/>
    </row>
    <row r="61" spans="2:9" ht="17.100000000000001" customHeight="1">
      <c r="B61" s="260" t="s">
        <v>137</v>
      </c>
      <c r="C61" s="261"/>
      <c r="D61" s="264" t="str">
        <f>D6</f>
        <v>Mestká časť Košice- Sever</v>
      </c>
      <c r="E61" s="265"/>
      <c r="F61" s="266"/>
      <c r="G61" s="247"/>
      <c r="H61" s="248"/>
      <c r="I61" s="249"/>
    </row>
    <row r="62" spans="2:9" ht="17.100000000000001" customHeight="1" thickBot="1">
      <c r="B62" s="262"/>
      <c r="C62" s="263"/>
      <c r="D62" s="267"/>
      <c r="E62" s="268"/>
      <c r="F62" s="269"/>
      <c r="G62" s="250"/>
      <c r="H62" s="251"/>
      <c r="I62" s="252"/>
    </row>
    <row r="63" spans="2:9">
      <c r="C63" s="41"/>
      <c r="D63" s="42"/>
    </row>
  </sheetData>
  <mergeCells count="20">
    <mergeCell ref="C33:C34"/>
    <mergeCell ref="D33:D34"/>
    <mergeCell ref="G60:I60"/>
    <mergeCell ref="G61:I61"/>
    <mergeCell ref="G62:I62"/>
    <mergeCell ref="B58:C58"/>
    <mergeCell ref="B60:C60"/>
    <mergeCell ref="D60:F60"/>
    <mergeCell ref="B61:C61"/>
    <mergeCell ref="B62:C62"/>
    <mergeCell ref="D61:F62"/>
    <mergeCell ref="G2:I2"/>
    <mergeCell ref="E3:I5"/>
    <mergeCell ref="D7:I7"/>
    <mergeCell ref="D58:G59"/>
    <mergeCell ref="H58:H59"/>
    <mergeCell ref="I58:I59"/>
    <mergeCell ref="H8:I8"/>
    <mergeCell ref="H9:I9"/>
    <mergeCell ref="D6:I6"/>
  </mergeCells>
  <pageMargins left="0.34875" right="0.7" top="0.75" bottom="0.75" header="0.3" footer="0.3"/>
  <pageSetup paperSize="9" scale="91" fitToHeight="0" orientation="portrait" r:id="rId1"/>
  <headerFooter>
    <oddFooter>&amp;C&amp;P/4
21-005-04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59"/>
  <sheetViews>
    <sheetView view="pageLayout" topLeftCell="A37" zoomScale="115" zoomScaleNormal="100" zoomScalePageLayoutView="115" workbookViewId="0">
      <selection activeCell="D44" sqref="D44"/>
    </sheetView>
  </sheetViews>
  <sheetFormatPr defaultColWidth="9.140625" defaultRowHeight="15"/>
  <cols>
    <col min="1" max="1" width="2.85546875" style="99" customWidth="1"/>
    <col min="2" max="2" width="37.42578125" style="99" customWidth="1"/>
    <col min="3" max="4" width="7.28515625" style="99" customWidth="1"/>
    <col min="5" max="5" width="8.85546875" style="99" customWidth="1"/>
    <col min="6" max="6" width="7.28515625" style="99" customWidth="1"/>
    <col min="7" max="7" width="8.5703125" style="99" bestFit="1" customWidth="1"/>
    <col min="8" max="8" width="9.85546875" style="99" customWidth="1"/>
    <col min="9" max="11" width="7.28515625" style="99" customWidth="1"/>
    <col min="12" max="12" width="9.140625" style="99"/>
    <col min="13" max="14" width="16.85546875" style="99" bestFit="1" customWidth="1"/>
    <col min="15" max="16384" width="9.140625" style="99"/>
  </cols>
  <sheetData>
    <row r="1" spans="1:15" ht="9" customHeight="1" thickBot="1">
      <c r="A1" s="9"/>
      <c r="B1" s="9"/>
      <c r="C1" s="9"/>
      <c r="D1" s="9"/>
      <c r="F1" s="9"/>
      <c r="G1" s="9"/>
      <c r="H1" s="9"/>
      <c r="I1" s="9"/>
      <c r="J1" s="9"/>
      <c r="K1" s="9"/>
      <c r="L1" s="9"/>
    </row>
    <row r="2" spans="1:15" ht="16.149999999999999" customHeight="1">
      <c r="A2" s="9"/>
      <c r="B2" s="134"/>
      <c r="C2" s="279" t="s">
        <v>124</v>
      </c>
      <c r="D2" s="280"/>
      <c r="E2" s="280"/>
      <c r="F2" s="280"/>
      <c r="G2" s="280"/>
      <c r="H2" s="281"/>
      <c r="I2" s="297" t="s">
        <v>123</v>
      </c>
      <c r="J2" s="298"/>
      <c r="K2" s="299"/>
      <c r="L2" s="9"/>
    </row>
    <row r="3" spans="1:15" ht="13.9" customHeight="1">
      <c r="A3" s="9"/>
      <c r="B3" s="173" t="s">
        <v>14</v>
      </c>
      <c r="C3" s="282" t="str">
        <f>'Súhrnný rozpočet'!$E$3</f>
        <v>Verejné osvetlenie ulica Na stráni, Košice</v>
      </c>
      <c r="D3" s="283"/>
      <c r="E3" s="283"/>
      <c r="F3" s="283"/>
      <c r="G3" s="283"/>
      <c r="H3" s="284"/>
      <c r="I3" s="288" t="str">
        <f>'Súhrnný rozpočet'!$H$8</f>
        <v>21-010</v>
      </c>
      <c r="J3" s="289"/>
      <c r="K3" s="290"/>
      <c r="L3" s="9"/>
    </row>
    <row r="4" spans="1:15" ht="14.45" customHeight="1">
      <c r="A4" s="9"/>
      <c r="B4" s="174" t="s">
        <v>15</v>
      </c>
      <c r="C4" s="282"/>
      <c r="D4" s="283"/>
      <c r="E4" s="283"/>
      <c r="F4" s="283"/>
      <c r="G4" s="283"/>
      <c r="H4" s="284"/>
      <c r="I4" s="291"/>
      <c r="J4" s="292"/>
      <c r="K4" s="293"/>
      <c r="L4" s="9"/>
    </row>
    <row r="5" spans="1:15" ht="14.45" customHeight="1" thickBot="1">
      <c r="A5" s="9"/>
      <c r="B5" s="100"/>
      <c r="C5" s="285"/>
      <c r="D5" s="286"/>
      <c r="E5" s="286"/>
      <c r="F5" s="286"/>
      <c r="G5" s="286"/>
      <c r="H5" s="287"/>
      <c r="I5" s="294"/>
      <c r="J5" s="295"/>
      <c r="K5" s="296"/>
      <c r="L5" s="9"/>
    </row>
    <row r="6" spans="1:15">
      <c r="A6" s="9"/>
      <c r="B6" s="135" t="s">
        <v>16</v>
      </c>
      <c r="C6" s="136"/>
      <c r="D6" s="270" t="s">
        <v>17</v>
      </c>
      <c r="E6" s="271"/>
      <c r="F6" s="271"/>
      <c r="G6" s="271"/>
      <c r="H6" s="271"/>
      <c r="I6" s="271"/>
      <c r="J6" s="271"/>
      <c r="K6" s="272"/>
      <c r="L6" s="9"/>
    </row>
    <row r="7" spans="1:15">
      <c r="A7" s="9"/>
      <c r="B7" s="137"/>
      <c r="C7" s="45"/>
      <c r="D7" s="138"/>
      <c r="E7" s="273" t="s">
        <v>18</v>
      </c>
      <c r="F7" s="274"/>
      <c r="G7" s="274"/>
      <c r="H7" s="275"/>
      <c r="I7" s="276" t="s">
        <v>19</v>
      </c>
      <c r="J7" s="277"/>
      <c r="K7" s="278"/>
      <c r="L7" s="9"/>
    </row>
    <row r="8" spans="1:15">
      <c r="A8" s="9"/>
      <c r="B8" s="139" t="s">
        <v>20</v>
      </c>
      <c r="C8" s="138" t="s">
        <v>10</v>
      </c>
      <c r="D8" s="46" t="s">
        <v>21</v>
      </c>
      <c r="E8" s="52"/>
      <c r="F8" s="140" t="s">
        <v>22</v>
      </c>
      <c r="G8" s="43"/>
      <c r="H8" s="141"/>
      <c r="I8" s="49"/>
      <c r="J8" s="142" t="s">
        <v>23</v>
      </c>
      <c r="K8" s="143"/>
      <c r="L8" s="9"/>
    </row>
    <row r="9" spans="1:15">
      <c r="A9" s="9"/>
      <c r="B9" s="144"/>
      <c r="C9" s="138"/>
      <c r="D9" s="46" t="s">
        <v>24</v>
      </c>
      <c r="E9" s="136"/>
      <c r="F9" s="138" t="s">
        <v>25</v>
      </c>
      <c r="G9" s="145" t="s">
        <v>26</v>
      </c>
      <c r="H9" s="145" t="s">
        <v>27</v>
      </c>
      <c r="I9" s="47"/>
      <c r="J9" s="49"/>
      <c r="K9" s="146" t="s">
        <v>28</v>
      </c>
      <c r="L9" s="9"/>
    </row>
    <row r="10" spans="1:15">
      <c r="A10" s="9"/>
      <c r="B10" s="147"/>
      <c r="C10" s="46" t="s">
        <v>29</v>
      </c>
      <c r="D10" s="46" t="s">
        <v>30</v>
      </c>
      <c r="E10" s="145" t="s">
        <v>31</v>
      </c>
      <c r="F10" s="46" t="s">
        <v>32</v>
      </c>
      <c r="G10" s="145"/>
      <c r="H10" s="145"/>
      <c r="I10" s="46" t="s">
        <v>31</v>
      </c>
      <c r="J10" s="46" t="s">
        <v>33</v>
      </c>
      <c r="K10" s="146" t="s">
        <v>34</v>
      </c>
      <c r="L10" s="9"/>
    </row>
    <row r="11" spans="1:15">
      <c r="A11" s="9"/>
      <c r="B11" s="13"/>
      <c r="C11" s="48"/>
      <c r="D11" s="48" t="s">
        <v>35</v>
      </c>
      <c r="E11" s="53"/>
      <c r="F11" s="148"/>
      <c r="G11" s="53"/>
      <c r="H11" s="53"/>
      <c r="I11" s="148"/>
      <c r="J11" s="148"/>
      <c r="K11" s="149"/>
      <c r="L11" s="9"/>
    </row>
    <row r="12" spans="1:15" s="9" customFormat="1" ht="16.149999999999999" customHeight="1">
      <c r="B12" s="150" t="s">
        <v>36</v>
      </c>
      <c r="C12" s="49"/>
      <c r="D12" s="101"/>
      <c r="E12" s="101"/>
      <c r="F12" s="101"/>
      <c r="G12" s="12"/>
      <c r="H12" s="12"/>
      <c r="I12" s="101"/>
      <c r="J12" s="101"/>
      <c r="K12" s="102"/>
    </row>
    <row r="13" spans="1:15" s="9" customFormat="1" ht="16.149999999999999" customHeight="1">
      <c r="B13" s="151" t="s">
        <v>138</v>
      </c>
      <c r="C13" s="47"/>
      <c r="D13" s="103"/>
      <c r="E13" s="21"/>
      <c r="F13" s="21"/>
      <c r="G13" s="104"/>
      <c r="H13" s="104"/>
      <c r="I13" s="21"/>
      <c r="J13" s="21"/>
      <c r="K13" s="105"/>
    </row>
    <row r="14" spans="1:15" s="9" customFormat="1" ht="16.149999999999999" customHeight="1">
      <c r="B14" s="135" t="s">
        <v>37</v>
      </c>
      <c r="C14" s="47"/>
      <c r="D14" s="103"/>
      <c r="E14" s="21"/>
      <c r="F14" s="21"/>
      <c r="G14" s="104"/>
      <c r="H14" s="104"/>
      <c r="I14" s="21"/>
      <c r="J14" s="21"/>
      <c r="K14" s="105"/>
    </row>
    <row r="15" spans="1:15" s="9" customFormat="1" ht="16.149999999999999" customHeight="1">
      <c r="B15" s="135" t="s">
        <v>38</v>
      </c>
      <c r="C15" s="47"/>
      <c r="D15" s="103"/>
      <c r="E15" s="21"/>
      <c r="F15" s="21"/>
      <c r="G15" s="104"/>
      <c r="H15" s="104"/>
      <c r="I15" s="21"/>
      <c r="J15" s="21"/>
      <c r="K15" s="105"/>
      <c r="N15" s="152"/>
      <c r="O15" s="153"/>
    </row>
    <row r="16" spans="1:15" s="9" customFormat="1" ht="16.149999999999999" customHeight="1">
      <c r="B16" s="135" t="s">
        <v>39</v>
      </c>
      <c r="C16" s="47"/>
      <c r="D16" s="103"/>
      <c r="E16" s="21"/>
      <c r="F16" s="21"/>
      <c r="G16" s="104"/>
      <c r="H16" s="104"/>
      <c r="I16" s="21"/>
      <c r="J16" s="21"/>
      <c r="K16" s="105"/>
      <c r="M16" s="106"/>
      <c r="N16" s="152"/>
      <c r="O16" s="153"/>
    </row>
    <row r="17" spans="1:14" s="9" customFormat="1" ht="16.149999999999999" customHeight="1">
      <c r="B17" s="135" t="s">
        <v>40</v>
      </c>
      <c r="C17" s="47"/>
      <c r="D17" s="103"/>
      <c r="E17" s="21"/>
      <c r="F17" s="21"/>
      <c r="G17" s="104"/>
      <c r="H17" s="104"/>
      <c r="I17" s="21"/>
      <c r="J17" s="21"/>
      <c r="K17" s="105"/>
      <c r="M17" s="107"/>
    </row>
    <row r="18" spans="1:14" s="9" customFormat="1" ht="16.149999999999999" customHeight="1">
      <c r="B18" s="137" t="s">
        <v>41</v>
      </c>
      <c r="C18" s="148"/>
      <c r="D18" s="108"/>
      <c r="E18" s="32"/>
      <c r="F18" s="32"/>
      <c r="G18" s="109"/>
      <c r="H18" s="109"/>
      <c r="I18" s="32"/>
      <c r="J18" s="32"/>
      <c r="K18" s="33"/>
    </row>
    <row r="19" spans="1:14" s="9" customFormat="1" ht="16.149999999999999" customHeight="1">
      <c r="B19" s="137" t="s">
        <v>42</v>
      </c>
      <c r="C19" s="148"/>
      <c r="D19" s="32">
        <v>0</v>
      </c>
      <c r="E19" s="32"/>
      <c r="F19" s="32"/>
      <c r="G19" s="109"/>
      <c r="H19" s="109"/>
      <c r="I19" s="32"/>
      <c r="J19" s="32"/>
      <c r="K19" s="33"/>
    </row>
    <row r="20" spans="1:14" ht="16.149999999999999" customHeight="1">
      <c r="A20" s="9"/>
      <c r="B20" s="150" t="s">
        <v>43</v>
      </c>
      <c r="C20" s="49"/>
      <c r="D20" s="24"/>
      <c r="E20" s="24"/>
      <c r="F20" s="24"/>
      <c r="G20" s="110"/>
      <c r="H20" s="110"/>
      <c r="I20" s="24"/>
      <c r="J20" s="24"/>
      <c r="K20" s="111"/>
      <c r="L20" s="9"/>
    </row>
    <row r="21" spans="1:14" s="112" customFormat="1" ht="16.149999999999999" customHeight="1">
      <c r="B21" s="154"/>
      <c r="C21" s="155"/>
      <c r="D21" s="103"/>
      <c r="E21" s="113"/>
      <c r="F21" s="113"/>
      <c r="G21" s="113"/>
      <c r="H21" s="113"/>
      <c r="I21" s="113"/>
      <c r="J21" s="113"/>
      <c r="K21" s="22"/>
      <c r="M21" s="99"/>
      <c r="N21" s="114"/>
    </row>
    <row r="22" spans="1:14" s="112" customFormat="1" ht="16.149999999999999" customHeight="1">
      <c r="B22" s="158" t="s">
        <v>45</v>
      </c>
      <c r="C22" s="155"/>
      <c r="D22" s="103"/>
      <c r="E22" s="113"/>
      <c r="F22" s="103"/>
      <c r="G22" s="103"/>
      <c r="H22" s="115"/>
      <c r="I22" s="103"/>
      <c r="J22" s="103"/>
      <c r="K22" s="105"/>
    </row>
    <row r="23" spans="1:14" ht="16.149999999999999" customHeight="1">
      <c r="A23" s="9"/>
      <c r="B23" s="137" t="s">
        <v>42</v>
      </c>
      <c r="C23" s="148"/>
      <c r="D23" s="32">
        <v>0</v>
      </c>
      <c r="E23" s="32">
        <f>SUM(E21:E22)</f>
        <v>0</v>
      </c>
      <c r="F23" s="32"/>
      <c r="G23" s="32">
        <f t="shared" ref="G23:H23" si="0">SUM(G21:G22)</f>
        <v>0</v>
      </c>
      <c r="H23" s="32">
        <f t="shared" si="0"/>
        <v>0</v>
      </c>
      <c r="I23" s="32"/>
      <c r="J23" s="32"/>
      <c r="K23" s="32"/>
      <c r="L23" s="9"/>
    </row>
    <row r="24" spans="1:14" ht="16.149999999999999" customHeight="1">
      <c r="A24" s="9"/>
      <c r="B24" s="150" t="s">
        <v>44</v>
      </c>
      <c r="C24" s="49"/>
      <c r="D24" s="24"/>
      <c r="E24" s="24"/>
      <c r="F24" s="24"/>
      <c r="G24" s="110"/>
      <c r="H24" s="110"/>
      <c r="I24" s="24"/>
      <c r="J24" s="24"/>
      <c r="K24" s="111"/>
      <c r="L24" s="9"/>
    </row>
    <row r="25" spans="1:14" s="112" customFormat="1" ht="16.149999999999999" customHeight="1">
      <c r="B25" s="154" t="s">
        <v>164</v>
      </c>
      <c r="C25" s="155"/>
      <c r="D25" s="103"/>
      <c r="E25" s="113">
        <f>G25+H25+I25</f>
        <v>0</v>
      </c>
      <c r="F25" s="113"/>
      <c r="G25" s="113">
        <f>'SO01'!H62</f>
        <v>0</v>
      </c>
      <c r="H25" s="113">
        <f>'SO01'!G38</f>
        <v>0</v>
      </c>
      <c r="I25" s="113">
        <f>'SO01'!G80</f>
        <v>0</v>
      </c>
      <c r="J25" s="113">
        <f>'SO01'!H72</f>
        <v>0</v>
      </c>
      <c r="K25" s="22">
        <f>I25-J25</f>
        <v>0</v>
      </c>
      <c r="M25" s="116"/>
    </row>
    <row r="26" spans="1:14" s="112" customFormat="1" ht="16.149999999999999" customHeight="1">
      <c r="B26" s="154"/>
      <c r="C26" s="155"/>
      <c r="D26" s="103"/>
      <c r="E26" s="113"/>
      <c r="F26" s="103"/>
      <c r="G26" s="183"/>
      <c r="H26" s="118"/>
      <c r="I26" s="103"/>
      <c r="J26" s="103"/>
      <c r="K26" s="105"/>
    </row>
    <row r="27" spans="1:14" s="112" customFormat="1" ht="16.149999999999999" customHeight="1">
      <c r="B27" s="154"/>
      <c r="C27" s="155"/>
      <c r="D27" s="103"/>
      <c r="E27" s="113"/>
      <c r="F27" s="103"/>
      <c r="G27" s="117"/>
      <c r="H27" s="118"/>
      <c r="I27" s="103"/>
      <c r="J27" s="103"/>
      <c r="K27" s="105"/>
    </row>
    <row r="28" spans="1:14" s="112" customFormat="1" ht="16.149999999999999" customHeight="1">
      <c r="B28" s="156"/>
      <c r="C28" s="155"/>
      <c r="D28" s="103"/>
      <c r="E28" s="113"/>
      <c r="F28" s="103"/>
      <c r="G28" s="117"/>
      <c r="H28" s="118"/>
      <c r="I28" s="103"/>
      <c r="J28" s="103"/>
      <c r="K28" s="105"/>
    </row>
    <row r="29" spans="1:14" s="112" customFormat="1" ht="16.149999999999999" customHeight="1">
      <c r="B29" s="154"/>
      <c r="C29" s="155"/>
      <c r="D29" s="103"/>
      <c r="E29" s="113"/>
      <c r="F29" s="113"/>
      <c r="G29" s="113"/>
      <c r="H29" s="113"/>
      <c r="I29" s="113"/>
      <c r="J29" s="113"/>
      <c r="K29" s="22"/>
    </row>
    <row r="30" spans="1:14" s="112" customFormat="1" ht="16.149999999999999" customHeight="1">
      <c r="B30" s="154" t="s">
        <v>142</v>
      </c>
      <c r="C30" s="155"/>
      <c r="D30" s="103"/>
      <c r="E30" s="119"/>
      <c r="F30" s="103"/>
      <c r="G30" s="118"/>
      <c r="H30" s="118"/>
      <c r="I30" s="103"/>
      <c r="J30" s="103"/>
      <c r="K30" s="105"/>
    </row>
    <row r="31" spans="1:14" s="112" customFormat="1" ht="16.149999999999999" customHeight="1">
      <c r="A31" s="9"/>
      <c r="B31" s="135" t="s">
        <v>141</v>
      </c>
      <c r="C31" s="47"/>
      <c r="D31" s="21"/>
      <c r="E31" s="119">
        <f>G31+H31</f>
        <v>0</v>
      </c>
      <c r="F31" s="21"/>
      <c r="G31" s="104">
        <f>SUM(G25:G30)*2.5%</f>
        <v>0</v>
      </c>
      <c r="H31" s="104">
        <f>SUM(H25:H30)*2.5%</f>
        <v>0</v>
      </c>
      <c r="I31" s="21"/>
      <c r="J31" s="21"/>
      <c r="K31" s="105"/>
      <c r="L31" s="157"/>
      <c r="M31" s="120"/>
      <c r="N31" s="120"/>
    </row>
    <row r="32" spans="1:14" ht="16.149999999999999" customHeight="1">
      <c r="A32" s="9"/>
      <c r="B32" s="135" t="s">
        <v>42</v>
      </c>
      <c r="C32" s="47"/>
      <c r="D32" s="21"/>
      <c r="E32" s="21">
        <f>SUM(E25:E31)</f>
        <v>0</v>
      </c>
      <c r="F32" s="21"/>
      <c r="G32" s="21">
        <f>SUM(G25:G31)</f>
        <v>0</v>
      </c>
      <c r="H32" s="21">
        <f>SUM(H25:H31)</f>
        <v>0</v>
      </c>
      <c r="I32" s="21">
        <f>SUM(I25:I30)</f>
        <v>0</v>
      </c>
      <c r="J32" s="21">
        <f>SUM(J25:J30)</f>
        <v>0</v>
      </c>
      <c r="K32" s="22">
        <f>SUM(K25:K30)</f>
        <v>0</v>
      </c>
      <c r="L32" s="9"/>
    </row>
    <row r="33" spans="1:19" ht="16.149999999999999" customHeight="1">
      <c r="A33" s="9"/>
      <c r="B33" s="158" t="s">
        <v>166</v>
      </c>
      <c r="C33" s="159"/>
      <c r="D33" s="121"/>
      <c r="E33" s="121"/>
      <c r="F33" s="121"/>
      <c r="G33" s="122"/>
      <c r="H33" s="122"/>
      <c r="I33" s="121"/>
      <c r="J33" s="121"/>
      <c r="K33" s="123"/>
      <c r="L33" s="9"/>
      <c r="M33" s="124"/>
    </row>
    <row r="34" spans="1:19" ht="16.149999999999999" customHeight="1">
      <c r="A34" s="9"/>
      <c r="B34" s="137" t="s">
        <v>42</v>
      </c>
      <c r="C34" s="148"/>
      <c r="D34" s="32">
        <f>E34</f>
        <v>0</v>
      </c>
      <c r="E34" s="109">
        <f>SUM(E31:E33)</f>
        <v>0</v>
      </c>
      <c r="F34" s="32"/>
      <c r="G34" s="109">
        <f>SUM(G31:G33)</f>
        <v>0</v>
      </c>
      <c r="H34" s="109">
        <f>SUM(H31:H33)</f>
        <v>0</v>
      </c>
      <c r="I34" s="109"/>
      <c r="J34" s="109"/>
      <c r="K34" s="33"/>
      <c r="L34" s="9"/>
    </row>
    <row r="35" spans="1:19" ht="16.149999999999999" customHeight="1">
      <c r="A35" s="9"/>
      <c r="B35" s="160" t="s">
        <v>46</v>
      </c>
      <c r="C35" s="47"/>
      <c r="D35" s="21"/>
      <c r="E35" s="21"/>
      <c r="F35" s="21"/>
      <c r="G35" s="104"/>
      <c r="H35" s="104"/>
      <c r="I35" s="21"/>
      <c r="J35" s="21"/>
      <c r="K35" s="105"/>
      <c r="L35" s="9"/>
    </row>
    <row r="36" spans="1:19" s="112" customFormat="1" ht="16.149999999999999" customHeight="1">
      <c r="A36" s="9"/>
      <c r="B36" s="161" t="s">
        <v>47</v>
      </c>
      <c r="C36" s="47"/>
      <c r="D36" s="21"/>
      <c r="E36" s="21"/>
      <c r="F36" s="21"/>
      <c r="G36" s="104"/>
      <c r="H36" s="104"/>
      <c r="I36" s="21"/>
      <c r="J36" s="21"/>
      <c r="K36" s="105"/>
      <c r="L36" s="9"/>
      <c r="M36" s="9"/>
      <c r="N36" s="125"/>
    </row>
    <row r="37" spans="1:19" s="112" customFormat="1" ht="16.149999999999999" customHeight="1">
      <c r="A37" s="9"/>
      <c r="B37" s="161" t="s">
        <v>48</v>
      </c>
      <c r="C37" s="47"/>
      <c r="D37" s="21">
        <f>J32</f>
        <v>0</v>
      </c>
      <c r="E37" s="21"/>
      <c r="F37" s="21"/>
      <c r="G37" s="104"/>
      <c r="H37" s="104"/>
      <c r="I37" s="21"/>
      <c r="J37" s="21"/>
      <c r="K37" s="105"/>
      <c r="L37" s="9"/>
      <c r="N37" s="126"/>
    </row>
    <row r="38" spans="1:19" s="112" customFormat="1" ht="16.149999999999999" customHeight="1">
      <c r="A38" s="9"/>
      <c r="B38" s="161" t="s">
        <v>49</v>
      </c>
      <c r="C38" s="47"/>
      <c r="D38" s="103"/>
      <c r="E38" s="21"/>
      <c r="F38" s="21"/>
      <c r="G38" s="104"/>
      <c r="H38" s="104"/>
      <c r="I38" s="21"/>
      <c r="J38" s="21"/>
      <c r="K38" s="105"/>
      <c r="L38" s="9"/>
    </row>
    <row r="39" spans="1:19" ht="16.149999999999999" customHeight="1">
      <c r="A39" s="9"/>
      <c r="B39" s="137" t="s">
        <v>50</v>
      </c>
      <c r="C39" s="148"/>
      <c r="D39" s="32">
        <f>K23+K32</f>
        <v>0</v>
      </c>
      <c r="E39" s="32"/>
      <c r="F39" s="32"/>
      <c r="G39" s="109"/>
      <c r="H39" s="109"/>
      <c r="I39" s="32"/>
      <c r="J39" s="32"/>
      <c r="K39" s="33"/>
      <c r="L39" s="9"/>
    </row>
    <row r="40" spans="1:19" ht="16.149999999999999" customHeight="1">
      <c r="A40" s="9"/>
      <c r="B40" s="137" t="s">
        <v>42</v>
      </c>
      <c r="C40" s="148"/>
      <c r="D40" s="32">
        <f>SUM(D36:D39)</f>
        <v>0</v>
      </c>
      <c r="E40" s="32"/>
      <c r="F40" s="32"/>
      <c r="G40" s="109"/>
      <c r="H40" s="109"/>
      <c r="I40" s="32"/>
      <c r="J40" s="32"/>
      <c r="K40" s="33"/>
      <c r="L40" s="9"/>
    </row>
    <row r="41" spans="1:19" ht="16.149999999999999" customHeight="1">
      <c r="A41" s="9"/>
      <c r="B41" s="150" t="s">
        <v>51</v>
      </c>
      <c r="C41" s="49"/>
      <c r="D41" s="24"/>
      <c r="E41" s="24"/>
      <c r="F41" s="24"/>
      <c r="G41" s="110"/>
      <c r="H41" s="110"/>
      <c r="I41" s="24"/>
      <c r="J41" s="24"/>
      <c r="K41" s="111"/>
      <c r="L41" s="9"/>
    </row>
    <row r="42" spans="1:19" ht="16.149999999999999" customHeight="1">
      <c r="A42" s="9"/>
      <c r="B42" s="162" t="s">
        <v>52</v>
      </c>
      <c r="C42" s="47"/>
      <c r="D42" s="103"/>
      <c r="E42" s="21"/>
      <c r="F42" s="21"/>
      <c r="G42" s="104"/>
      <c r="H42" s="104"/>
      <c r="I42" s="21"/>
      <c r="J42" s="21"/>
      <c r="K42" s="105"/>
      <c r="L42" s="9"/>
      <c r="O42" s="163"/>
    </row>
    <row r="43" spans="1:19" ht="16.149999999999999" customHeight="1">
      <c r="A43" s="9"/>
      <c r="B43" s="164" t="s">
        <v>53</v>
      </c>
      <c r="C43" s="165"/>
      <c r="D43" s="127"/>
      <c r="E43" s="128"/>
      <c r="F43" s="128"/>
      <c r="G43" s="129"/>
      <c r="H43" s="129"/>
      <c r="I43" s="128"/>
      <c r="J43" s="128"/>
      <c r="K43" s="130"/>
      <c r="L43" s="9"/>
      <c r="N43" s="152"/>
      <c r="O43" s="166"/>
      <c r="P43" s="166"/>
      <c r="Q43" s="166"/>
      <c r="R43" s="166"/>
      <c r="S43" s="166"/>
    </row>
    <row r="44" spans="1:19" ht="16.149999999999999" customHeight="1">
      <c r="A44" s="9"/>
      <c r="B44" s="135" t="s">
        <v>54</v>
      </c>
      <c r="C44" s="47"/>
      <c r="D44" s="103"/>
      <c r="E44" s="21"/>
      <c r="F44" s="21"/>
      <c r="G44" s="104"/>
      <c r="H44" s="104"/>
      <c r="I44" s="21"/>
      <c r="J44" s="21"/>
      <c r="K44" s="105"/>
      <c r="L44" s="9"/>
      <c r="N44" s="167"/>
      <c r="O44" s="166"/>
      <c r="P44" s="166"/>
      <c r="Q44" s="166"/>
      <c r="R44" s="166"/>
      <c r="S44" s="166"/>
    </row>
    <row r="45" spans="1:19" ht="16.149999999999999" customHeight="1">
      <c r="A45" s="9"/>
      <c r="B45" s="135" t="s">
        <v>55</v>
      </c>
      <c r="C45" s="47"/>
      <c r="D45" s="103"/>
      <c r="E45" s="21"/>
      <c r="F45" s="21"/>
      <c r="G45" s="104"/>
      <c r="H45" s="104"/>
      <c r="I45" s="21"/>
      <c r="J45" s="21"/>
      <c r="K45" s="105"/>
      <c r="L45" s="9"/>
      <c r="N45" s="168"/>
      <c r="O45" s="163"/>
    </row>
    <row r="46" spans="1:19" ht="16.149999999999999" customHeight="1">
      <c r="A46" s="9"/>
      <c r="B46" s="169" t="s">
        <v>56</v>
      </c>
      <c r="C46" s="148"/>
      <c r="D46" s="108"/>
      <c r="E46" s="32"/>
      <c r="F46" s="32"/>
      <c r="G46" s="109"/>
      <c r="H46" s="109"/>
      <c r="I46" s="32"/>
      <c r="J46" s="32"/>
      <c r="K46" s="33"/>
      <c r="L46" s="9"/>
      <c r="N46" s="170"/>
      <c r="O46" s="163"/>
    </row>
    <row r="47" spans="1:19" ht="16.149999999999999" customHeight="1">
      <c r="A47" s="9"/>
      <c r="B47" s="137" t="s">
        <v>42</v>
      </c>
      <c r="C47" s="148"/>
      <c r="D47" s="32">
        <f>SUM(D42:D46)</f>
        <v>0</v>
      </c>
      <c r="E47" s="32"/>
      <c r="F47" s="32"/>
      <c r="G47" s="109"/>
      <c r="H47" s="109"/>
      <c r="I47" s="32"/>
      <c r="J47" s="32"/>
      <c r="K47" s="33"/>
      <c r="L47" s="9"/>
    </row>
    <row r="48" spans="1:19" ht="16.149999999999999" customHeight="1">
      <c r="A48" s="9"/>
      <c r="B48" s="150" t="s">
        <v>57</v>
      </c>
      <c r="C48" s="49"/>
      <c r="D48" s="24"/>
      <c r="E48" s="24"/>
      <c r="F48" s="24"/>
      <c r="G48" s="110"/>
      <c r="H48" s="110"/>
      <c r="I48" s="24"/>
      <c r="J48" s="24"/>
      <c r="K48" s="111"/>
      <c r="L48" s="9"/>
    </row>
    <row r="49" spans="1:12" s="112" customFormat="1" ht="16.149999999999999" customHeight="1">
      <c r="A49" s="9"/>
      <c r="B49" s="135" t="s">
        <v>58</v>
      </c>
      <c r="C49" s="47"/>
      <c r="D49" s="21"/>
      <c r="E49" s="21"/>
      <c r="F49" s="21"/>
      <c r="G49" s="104"/>
      <c r="H49" s="104"/>
      <c r="I49" s="21"/>
      <c r="J49" s="21"/>
      <c r="K49" s="105"/>
      <c r="L49" s="9"/>
    </row>
    <row r="50" spans="1:12" ht="16.149999999999999" customHeight="1">
      <c r="A50" s="9"/>
      <c r="B50" s="137" t="s">
        <v>59</v>
      </c>
      <c r="C50" s="148"/>
      <c r="D50" s="32">
        <f>D34*0.05</f>
        <v>0</v>
      </c>
      <c r="E50" s="32"/>
      <c r="F50" s="32"/>
      <c r="G50" s="109"/>
      <c r="H50" s="109"/>
      <c r="I50" s="32"/>
      <c r="J50" s="32"/>
      <c r="K50" s="33"/>
      <c r="L50" s="9"/>
    </row>
    <row r="51" spans="1:12" ht="16.149999999999999" customHeight="1">
      <c r="A51" s="9"/>
      <c r="B51" s="137" t="s">
        <v>42</v>
      </c>
      <c r="C51" s="148"/>
      <c r="D51" s="32">
        <f>SUM(D49:D50)</f>
        <v>0</v>
      </c>
      <c r="E51" s="32"/>
      <c r="F51" s="32"/>
      <c r="G51" s="109"/>
      <c r="H51" s="109"/>
      <c r="I51" s="32"/>
      <c r="J51" s="32"/>
      <c r="K51" s="33"/>
      <c r="L51" s="9"/>
    </row>
    <row r="52" spans="1:12" ht="16.149999999999999" customHeight="1">
      <c r="A52" s="9"/>
      <c r="B52" s="150" t="s">
        <v>60</v>
      </c>
      <c r="C52" s="49"/>
      <c r="D52" s="24"/>
      <c r="E52" s="24"/>
      <c r="F52" s="24"/>
      <c r="G52" s="110"/>
      <c r="H52" s="110"/>
      <c r="I52" s="24"/>
      <c r="J52" s="24"/>
      <c r="K52" s="111"/>
      <c r="L52" s="9"/>
    </row>
    <row r="53" spans="1:12" ht="16.149999999999999" customHeight="1">
      <c r="A53" s="9"/>
      <c r="B53" s="135" t="s">
        <v>143</v>
      </c>
      <c r="C53" s="148"/>
      <c r="D53" s="108"/>
      <c r="E53" s="32"/>
      <c r="F53" s="32"/>
      <c r="G53" s="109"/>
      <c r="H53" s="109"/>
      <c r="I53" s="32"/>
      <c r="J53" s="32"/>
      <c r="K53" s="33"/>
      <c r="L53" s="9"/>
    </row>
    <row r="54" spans="1:12" ht="16.149999999999999" customHeight="1">
      <c r="A54" s="9"/>
      <c r="B54" s="137" t="s">
        <v>42</v>
      </c>
      <c r="C54" s="148"/>
      <c r="D54" s="32">
        <v>0</v>
      </c>
      <c r="E54" s="32"/>
      <c r="F54" s="32"/>
      <c r="G54" s="109"/>
      <c r="H54" s="109"/>
      <c r="I54" s="32"/>
      <c r="J54" s="32"/>
      <c r="K54" s="33"/>
      <c r="L54" s="9"/>
    </row>
    <row r="55" spans="1:12" ht="16.149999999999999" customHeight="1">
      <c r="A55" s="9"/>
      <c r="B55" s="150" t="s">
        <v>61</v>
      </c>
      <c r="C55" s="49"/>
      <c r="D55" s="24"/>
      <c r="E55" s="24"/>
      <c r="F55" s="24"/>
      <c r="G55" s="110"/>
      <c r="H55" s="110"/>
      <c r="I55" s="24"/>
      <c r="J55" s="24"/>
      <c r="K55" s="111"/>
      <c r="L55" s="9"/>
    </row>
    <row r="56" spans="1:12" ht="16.149999999999999" customHeight="1">
      <c r="A56" s="9"/>
      <c r="B56" s="137"/>
      <c r="C56" s="148"/>
      <c r="D56" s="32"/>
      <c r="E56" s="32"/>
      <c r="F56" s="32"/>
      <c r="G56" s="109"/>
      <c r="H56" s="109"/>
      <c r="I56" s="32"/>
      <c r="J56" s="32"/>
      <c r="K56" s="33"/>
      <c r="L56" s="9"/>
    </row>
    <row r="57" spans="1:12" ht="16.149999999999999" customHeight="1" thickBot="1">
      <c r="A57" s="9"/>
      <c r="B57" s="171" t="s">
        <v>42</v>
      </c>
      <c r="C57" s="172"/>
      <c r="D57" s="131">
        <f>SUM(D56:D56)</f>
        <v>0</v>
      </c>
      <c r="E57" s="131"/>
      <c r="F57" s="131"/>
      <c r="G57" s="132"/>
      <c r="H57" s="132"/>
      <c r="I57" s="131"/>
      <c r="J57" s="131"/>
      <c r="K57" s="133"/>
      <c r="L57" s="9"/>
    </row>
    <row r="58" spans="1:12" ht="5.25" customHeight="1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</row>
    <row r="59" spans="1:12" ht="11.45" customHeight="1"/>
  </sheetData>
  <mergeCells count="7">
    <mergeCell ref="D6:K6"/>
    <mergeCell ref="E7:H7"/>
    <mergeCell ref="I7:K7"/>
    <mergeCell ref="C2:H2"/>
    <mergeCell ref="C3:H5"/>
    <mergeCell ref="I3:K5"/>
    <mergeCell ref="I2:K2"/>
  </mergeCells>
  <pageMargins left="0.7" right="0.7" top="0.75" bottom="0.79695652173913045" header="0.3" footer="0.3"/>
  <pageSetup paperSize="9" scale="78" fitToHeight="0" orientation="portrait" r:id="rId1"/>
  <headerFooter>
    <oddFooter>&amp;C&amp;P+1/4
21-005-04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79"/>
  <sheetViews>
    <sheetView view="pageLayout" topLeftCell="A4" zoomScale="85" zoomScaleNormal="100" zoomScalePageLayoutView="85" workbookViewId="0">
      <selection activeCell="F8" sqref="F8"/>
    </sheetView>
  </sheetViews>
  <sheetFormatPr defaultColWidth="9.140625" defaultRowHeight="15"/>
  <cols>
    <col min="1" max="1" width="7.5703125" style="177" customWidth="1"/>
    <col min="2" max="2" width="13.5703125" style="177" customWidth="1"/>
    <col min="3" max="3" width="48.7109375" style="177" customWidth="1"/>
    <col min="4" max="4" width="6.5703125" style="177" customWidth="1"/>
    <col min="5" max="6" width="10.5703125" style="177" customWidth="1"/>
    <col min="7" max="8" width="12.5703125" style="177" customWidth="1"/>
    <col min="9" max="16384" width="9.140625" style="177"/>
  </cols>
  <sheetData>
    <row r="1" spans="1:8" s="176" customFormat="1">
      <c r="A1" s="306" t="s">
        <v>3</v>
      </c>
      <c r="B1" s="307"/>
      <c r="C1" s="308" t="str">
        <f>'Súhrnný rozpočet'!$H$8</f>
        <v>21-010</v>
      </c>
      <c r="D1" s="308"/>
      <c r="E1" s="308"/>
      <c r="F1" s="308"/>
      <c r="G1" s="308"/>
      <c r="H1" s="309"/>
    </row>
    <row r="2" spans="1:8">
      <c r="A2" s="301" t="s">
        <v>1</v>
      </c>
      <c r="B2" s="302"/>
      <c r="C2" s="310" t="str">
        <f>'Súhrnný rozpočet'!$E$3</f>
        <v>Verejné osvetlenie ulica Na stráni, Košice</v>
      </c>
      <c r="D2" s="310"/>
      <c r="E2" s="310"/>
      <c r="F2" s="310"/>
      <c r="G2" s="310"/>
      <c r="H2" s="311"/>
    </row>
    <row r="3" spans="1:8">
      <c r="A3" s="301" t="s">
        <v>4</v>
      </c>
      <c r="B3" s="302"/>
      <c r="C3" s="303" t="str">
        <f>Rekapitulácia!$B$25</f>
        <v>Úsek 01 - Verejné osvetlenie montáž</v>
      </c>
      <c r="D3" s="303"/>
      <c r="E3" s="303"/>
      <c r="F3" s="303"/>
      <c r="G3" s="303"/>
      <c r="H3" s="304"/>
    </row>
    <row r="4" spans="1:8" ht="30">
      <c r="A4" s="2" t="s">
        <v>10</v>
      </c>
      <c r="B4" s="3" t="s">
        <v>9</v>
      </c>
      <c r="C4" s="4" t="s">
        <v>132</v>
      </c>
      <c r="D4" s="4" t="s">
        <v>0</v>
      </c>
      <c r="E4" s="4" t="s">
        <v>8</v>
      </c>
      <c r="F4" s="3" t="s">
        <v>158</v>
      </c>
      <c r="G4" s="3" t="s">
        <v>6</v>
      </c>
      <c r="H4" s="5" t="s">
        <v>7</v>
      </c>
    </row>
    <row r="5" spans="1:8">
      <c r="A5" s="178"/>
      <c r="B5" s="305" t="str">
        <f>Rekapitulácia!$B$25</f>
        <v>Úsek 01 - Verejné osvetlenie montáž</v>
      </c>
      <c r="C5" s="305"/>
      <c r="D5" s="178"/>
      <c r="E5" s="178"/>
      <c r="F5" s="178"/>
      <c r="G5" s="178"/>
      <c r="H5" s="179"/>
    </row>
    <row r="6" spans="1:8">
      <c r="A6" s="6"/>
      <c r="B6" s="6"/>
      <c r="C6" s="7" t="s">
        <v>130</v>
      </c>
      <c r="D6" s="8"/>
      <c r="E6" s="175"/>
      <c r="F6" s="180"/>
      <c r="G6" s="181"/>
      <c r="H6" s="181"/>
    </row>
    <row r="7" spans="1:8">
      <c r="A7" s="184"/>
      <c r="B7" s="1" t="s">
        <v>188</v>
      </c>
    </row>
    <row r="8" spans="1:8" ht="30">
      <c r="A8" s="184"/>
      <c r="B8" s="190">
        <v>10270741</v>
      </c>
      <c r="C8" s="190" t="s">
        <v>172</v>
      </c>
      <c r="D8" s="190" t="s">
        <v>139</v>
      </c>
      <c r="E8" s="190">
        <v>1</v>
      </c>
      <c r="F8" s="190"/>
      <c r="G8" s="190">
        <f>E8*F8</f>
        <v>0</v>
      </c>
    </row>
    <row r="9" spans="1:8">
      <c r="A9" s="184"/>
      <c r="B9" s="300" t="s">
        <v>173</v>
      </c>
      <c r="C9" s="300"/>
      <c r="D9" s="300"/>
      <c r="E9" s="190"/>
      <c r="F9" s="190"/>
      <c r="G9" s="190"/>
    </row>
    <row r="10" spans="1:8">
      <c r="A10" s="184"/>
      <c r="B10" s="190">
        <v>10116561</v>
      </c>
      <c r="C10" s="190" t="s">
        <v>148</v>
      </c>
      <c r="D10" s="190" t="s">
        <v>139</v>
      </c>
      <c r="E10" s="190">
        <v>2</v>
      </c>
      <c r="F10" s="190"/>
      <c r="G10" s="190">
        <f>E10*F10</f>
        <v>0</v>
      </c>
    </row>
    <row r="11" spans="1:8">
      <c r="A11" s="184"/>
      <c r="B11" s="190">
        <v>10077439</v>
      </c>
      <c r="C11" s="190" t="s">
        <v>149</v>
      </c>
      <c r="D11" s="190" t="s">
        <v>139</v>
      </c>
      <c r="E11" s="190">
        <v>20</v>
      </c>
      <c r="F11" s="190"/>
      <c r="G11" s="190">
        <f t="shared" ref="G11:G37" si="0">E11*F11</f>
        <v>0</v>
      </c>
    </row>
    <row r="12" spans="1:8">
      <c r="A12" s="184"/>
      <c r="B12" s="190">
        <v>10077440</v>
      </c>
      <c r="C12" s="190" t="s">
        <v>150</v>
      </c>
      <c r="D12" s="190" t="s">
        <v>139</v>
      </c>
      <c r="E12" s="190">
        <v>20</v>
      </c>
      <c r="F12" s="190"/>
      <c r="G12" s="190">
        <f t="shared" si="0"/>
        <v>0</v>
      </c>
    </row>
    <row r="13" spans="1:8">
      <c r="A13" s="184"/>
      <c r="B13" s="190">
        <v>10078246</v>
      </c>
      <c r="C13" s="190" t="s">
        <v>151</v>
      </c>
      <c r="D13" s="190" t="s">
        <v>139</v>
      </c>
      <c r="E13" s="190">
        <v>20</v>
      </c>
      <c r="F13" s="190"/>
      <c r="G13" s="190">
        <f t="shared" si="0"/>
        <v>0</v>
      </c>
    </row>
    <row r="14" spans="1:8">
      <c r="A14" s="184"/>
      <c r="B14" s="190">
        <v>10288870</v>
      </c>
      <c r="C14" s="190" t="s">
        <v>174</v>
      </c>
      <c r="D14" s="190" t="s">
        <v>139</v>
      </c>
      <c r="E14" s="190">
        <v>18</v>
      </c>
      <c r="F14" s="190"/>
      <c r="G14" s="190">
        <f t="shared" si="0"/>
        <v>0</v>
      </c>
    </row>
    <row r="15" spans="1:8">
      <c r="A15" s="184"/>
      <c r="B15" s="190">
        <v>10288318</v>
      </c>
      <c r="C15" s="190" t="s">
        <v>152</v>
      </c>
      <c r="D15" s="190" t="s">
        <v>139</v>
      </c>
      <c r="E15" s="190">
        <v>2</v>
      </c>
      <c r="F15" s="190"/>
      <c r="G15" s="190">
        <f t="shared" si="0"/>
        <v>0</v>
      </c>
    </row>
    <row r="16" spans="1:8">
      <c r="A16" s="184"/>
      <c r="B16" s="190">
        <v>10266759</v>
      </c>
      <c r="C16" s="190" t="s">
        <v>175</v>
      </c>
      <c r="D16" s="190" t="s">
        <v>139</v>
      </c>
      <c r="E16" s="190">
        <v>10</v>
      </c>
      <c r="F16" s="190"/>
      <c r="G16" s="190">
        <f t="shared" si="0"/>
        <v>0</v>
      </c>
    </row>
    <row r="17" spans="1:7">
      <c r="A17" s="184"/>
      <c r="B17" s="190">
        <v>10266760</v>
      </c>
      <c r="C17" s="190" t="s">
        <v>176</v>
      </c>
      <c r="D17" s="190" t="s">
        <v>139</v>
      </c>
      <c r="E17" s="190">
        <v>8</v>
      </c>
      <c r="F17" s="190"/>
      <c r="G17" s="190">
        <f t="shared" si="0"/>
        <v>0</v>
      </c>
    </row>
    <row r="18" spans="1:7" ht="30">
      <c r="A18" s="184"/>
      <c r="B18" s="190">
        <v>10266772</v>
      </c>
      <c r="C18" s="190" t="s">
        <v>177</v>
      </c>
      <c r="D18" s="190" t="s">
        <v>139</v>
      </c>
      <c r="E18" s="190">
        <v>1</v>
      </c>
      <c r="F18" s="190"/>
      <c r="G18" s="190">
        <f t="shared" si="0"/>
        <v>0</v>
      </c>
    </row>
    <row r="19" spans="1:7">
      <c r="A19" s="184"/>
      <c r="B19" s="190">
        <v>10266765</v>
      </c>
      <c r="C19" s="190" t="s">
        <v>178</v>
      </c>
      <c r="D19" s="190" t="s">
        <v>139</v>
      </c>
      <c r="E19" s="190">
        <v>1</v>
      </c>
      <c r="F19" s="190"/>
      <c r="G19" s="190">
        <f t="shared" si="0"/>
        <v>0</v>
      </c>
    </row>
    <row r="20" spans="1:7">
      <c r="A20" s="184"/>
      <c r="B20" s="190">
        <v>10286124</v>
      </c>
      <c r="C20" s="190" t="s">
        <v>153</v>
      </c>
      <c r="D20" s="190" t="s">
        <v>139</v>
      </c>
      <c r="E20" s="190">
        <v>20</v>
      </c>
      <c r="F20" s="190"/>
      <c r="G20" s="190">
        <f t="shared" si="0"/>
        <v>0</v>
      </c>
    </row>
    <row r="21" spans="1:7">
      <c r="A21" s="184"/>
      <c r="B21" s="190">
        <v>10075338</v>
      </c>
      <c r="C21" s="190" t="s">
        <v>154</v>
      </c>
      <c r="D21" s="190" t="s">
        <v>139</v>
      </c>
      <c r="E21" s="190">
        <v>20</v>
      </c>
      <c r="F21" s="190"/>
      <c r="G21" s="190">
        <f t="shared" si="0"/>
        <v>0</v>
      </c>
    </row>
    <row r="22" spans="1:7">
      <c r="A22" s="184"/>
      <c r="B22" s="190">
        <v>10287708</v>
      </c>
      <c r="C22" s="190" t="s">
        <v>147</v>
      </c>
      <c r="D22" s="190" t="s">
        <v>139</v>
      </c>
      <c r="E22" s="190">
        <v>20</v>
      </c>
      <c r="F22" s="190"/>
      <c r="G22" s="190">
        <f t="shared" si="0"/>
        <v>0</v>
      </c>
    </row>
    <row r="23" spans="1:7">
      <c r="A23" s="184"/>
      <c r="B23" s="190">
        <v>10288317</v>
      </c>
      <c r="C23" s="190" t="s">
        <v>155</v>
      </c>
      <c r="D23" s="190" t="s">
        <v>139</v>
      </c>
      <c r="E23" s="190">
        <v>2</v>
      </c>
      <c r="F23" s="190"/>
      <c r="G23" s="190">
        <f t="shared" si="0"/>
        <v>0</v>
      </c>
    </row>
    <row r="24" spans="1:7">
      <c r="A24" s="184"/>
      <c r="B24" s="190">
        <v>10075259</v>
      </c>
      <c r="C24" s="190" t="s">
        <v>156</v>
      </c>
      <c r="D24" s="190" t="s">
        <v>139</v>
      </c>
      <c r="E24" s="190">
        <v>2</v>
      </c>
      <c r="F24" s="190"/>
      <c r="G24" s="190">
        <f t="shared" si="0"/>
        <v>0</v>
      </c>
    </row>
    <row r="25" spans="1:7">
      <c r="A25" s="184"/>
      <c r="B25" s="190">
        <v>10077851</v>
      </c>
      <c r="C25" s="190" t="s">
        <v>179</v>
      </c>
      <c r="D25" s="190" t="s">
        <v>139</v>
      </c>
      <c r="E25" s="190">
        <v>3</v>
      </c>
      <c r="F25" s="190"/>
      <c r="G25" s="190">
        <f t="shared" si="0"/>
        <v>0</v>
      </c>
    </row>
    <row r="26" spans="1:7" ht="45">
      <c r="A26" s="184"/>
      <c r="B26" s="190">
        <v>1</v>
      </c>
      <c r="C26" s="190" t="s">
        <v>180</v>
      </c>
      <c r="D26" s="190" t="s">
        <v>139</v>
      </c>
      <c r="E26" s="190">
        <v>20</v>
      </c>
      <c r="F26" s="190"/>
      <c r="G26" s="190">
        <f t="shared" si="0"/>
        <v>0</v>
      </c>
    </row>
    <row r="27" spans="1:7">
      <c r="A27" s="184"/>
      <c r="B27" s="190">
        <v>10075582</v>
      </c>
      <c r="C27" s="190" t="s">
        <v>181</v>
      </c>
      <c r="D27" s="190" t="s">
        <v>129</v>
      </c>
      <c r="E27" s="190">
        <v>20</v>
      </c>
      <c r="F27" s="190"/>
      <c r="G27" s="190">
        <f t="shared" si="0"/>
        <v>0</v>
      </c>
    </row>
    <row r="28" spans="1:7">
      <c r="A28" s="184"/>
      <c r="B28" s="190">
        <v>10076278</v>
      </c>
      <c r="C28" s="190" t="s">
        <v>182</v>
      </c>
      <c r="D28" s="190" t="s">
        <v>139</v>
      </c>
      <c r="E28" s="190">
        <v>1</v>
      </c>
      <c r="F28" s="190"/>
      <c r="G28" s="190">
        <f t="shared" si="0"/>
        <v>0</v>
      </c>
    </row>
    <row r="29" spans="1:7">
      <c r="A29" s="184"/>
      <c r="B29" s="190">
        <v>2676254</v>
      </c>
      <c r="C29" s="190" t="s">
        <v>145</v>
      </c>
      <c r="D29" s="190" t="s">
        <v>129</v>
      </c>
      <c r="E29" s="190">
        <v>850</v>
      </c>
      <c r="F29" s="190"/>
      <c r="G29" s="190">
        <f t="shared" si="0"/>
        <v>0</v>
      </c>
    </row>
    <row r="30" spans="1:7">
      <c r="A30" s="184"/>
      <c r="B30" s="190">
        <v>10076659</v>
      </c>
      <c r="C30" s="190" t="s">
        <v>183</v>
      </c>
      <c r="D30" s="190" t="s">
        <v>129</v>
      </c>
      <c r="E30" s="190">
        <v>10</v>
      </c>
      <c r="F30" s="190"/>
      <c r="G30" s="190">
        <f t="shared" si="0"/>
        <v>0</v>
      </c>
    </row>
    <row r="31" spans="1:7">
      <c r="A31" s="184"/>
      <c r="B31" s="190">
        <v>10076702</v>
      </c>
      <c r="C31" s="190" t="s">
        <v>146</v>
      </c>
      <c r="D31" s="190" t="s">
        <v>129</v>
      </c>
      <c r="E31" s="190">
        <v>80</v>
      </c>
      <c r="F31" s="190"/>
      <c r="G31" s="190">
        <f t="shared" si="0"/>
        <v>0</v>
      </c>
    </row>
    <row r="32" spans="1:7">
      <c r="A32" s="184"/>
      <c r="B32" s="190">
        <v>3410350054</v>
      </c>
      <c r="C32" s="190" t="s">
        <v>184</v>
      </c>
      <c r="D32" s="190" t="s">
        <v>129</v>
      </c>
      <c r="E32" s="190">
        <v>6</v>
      </c>
      <c r="F32" s="190"/>
      <c r="G32" s="190">
        <f t="shared" si="0"/>
        <v>0</v>
      </c>
    </row>
    <row r="33" spans="1:8">
      <c r="A33" s="184"/>
      <c r="B33" s="190">
        <v>10077995</v>
      </c>
      <c r="C33" s="190" t="s">
        <v>185</v>
      </c>
      <c r="D33" s="190" t="s">
        <v>139</v>
      </c>
      <c r="E33" s="190">
        <v>6</v>
      </c>
      <c r="F33" s="190"/>
      <c r="G33" s="190">
        <f t="shared" si="0"/>
        <v>0</v>
      </c>
    </row>
    <row r="34" spans="1:8">
      <c r="A34" s="184"/>
      <c r="B34" s="190">
        <v>10077997</v>
      </c>
      <c r="C34" s="190" t="s">
        <v>144</v>
      </c>
      <c r="D34" s="190" t="s">
        <v>129</v>
      </c>
      <c r="E34" s="190">
        <v>6</v>
      </c>
      <c r="F34" s="190"/>
      <c r="G34" s="190">
        <f t="shared" si="0"/>
        <v>0</v>
      </c>
    </row>
    <row r="35" spans="1:8">
      <c r="A35" s="184"/>
      <c r="B35" s="190">
        <v>10078002</v>
      </c>
      <c r="C35" s="190" t="s">
        <v>186</v>
      </c>
      <c r="D35" s="190" t="s">
        <v>139</v>
      </c>
      <c r="E35" s="190">
        <v>2</v>
      </c>
      <c r="F35" s="190"/>
      <c r="G35" s="190">
        <f t="shared" si="0"/>
        <v>0</v>
      </c>
    </row>
    <row r="36" spans="1:8">
      <c r="A36" s="184"/>
      <c r="B36" s="190">
        <v>10077999</v>
      </c>
      <c r="C36" s="190" t="s">
        <v>187</v>
      </c>
      <c r="D36" s="190" t="s">
        <v>129</v>
      </c>
      <c r="E36" s="190">
        <v>2</v>
      </c>
      <c r="F36" s="190"/>
      <c r="G36" s="190">
        <f t="shared" si="0"/>
        <v>0</v>
      </c>
    </row>
    <row r="37" spans="1:8">
      <c r="A37" s="184"/>
      <c r="B37" s="190">
        <v>10046634</v>
      </c>
      <c r="C37" s="190" t="s">
        <v>157</v>
      </c>
      <c r="D37" s="190" t="s">
        <v>139</v>
      </c>
      <c r="E37" s="190">
        <v>1</v>
      </c>
      <c r="F37" s="190"/>
      <c r="G37" s="190">
        <f t="shared" si="0"/>
        <v>0</v>
      </c>
    </row>
    <row r="38" spans="1:8">
      <c r="A38" s="184"/>
      <c r="C38" s="198"/>
      <c r="D38" s="198"/>
      <c r="E38" s="198"/>
      <c r="F38" s="198"/>
      <c r="G38" s="198">
        <f>SUM(G10:G37,G8)</f>
        <v>0</v>
      </c>
    </row>
    <row r="39" spans="1:8" ht="15.75" thickBot="1">
      <c r="A39" s="192"/>
      <c r="B39" s="194" t="s">
        <v>131</v>
      </c>
      <c r="C39" s="193"/>
      <c r="D39" s="193"/>
      <c r="E39" s="193"/>
      <c r="F39" s="193"/>
      <c r="G39" s="193"/>
      <c r="H39" s="193"/>
    </row>
    <row r="40" spans="1:8" ht="30">
      <c r="A40" s="184"/>
      <c r="B40" s="185">
        <v>210191563</v>
      </c>
      <c r="C40" s="190" t="s">
        <v>189</v>
      </c>
      <c r="D40" s="190" t="s">
        <v>139</v>
      </c>
      <c r="E40" s="190">
        <v>1</v>
      </c>
      <c r="F40" s="190"/>
      <c r="H40" s="177">
        <f>E40*F40</f>
        <v>0</v>
      </c>
    </row>
    <row r="41" spans="1:8">
      <c r="A41" s="184"/>
      <c r="B41" s="185">
        <v>210040387</v>
      </c>
      <c r="C41" s="190" t="s">
        <v>190</v>
      </c>
      <c r="D41" s="190" t="s">
        <v>139</v>
      </c>
      <c r="E41" s="190">
        <v>2</v>
      </c>
      <c r="F41" s="190"/>
      <c r="H41" s="177">
        <f t="shared" ref="H41:H61" si="1">E41*F41</f>
        <v>0</v>
      </c>
    </row>
    <row r="42" spans="1:8">
      <c r="A42" s="184"/>
      <c r="B42" s="185" t="s">
        <v>160</v>
      </c>
      <c r="C42" s="190" t="s">
        <v>191</v>
      </c>
      <c r="D42" s="190" t="s">
        <v>139</v>
      </c>
      <c r="E42" s="190">
        <v>20</v>
      </c>
      <c r="F42" s="190"/>
      <c r="H42" s="177">
        <f t="shared" si="1"/>
        <v>0</v>
      </c>
    </row>
    <row r="43" spans="1:8">
      <c r="A43" s="184"/>
      <c r="B43" s="185">
        <v>2100403811</v>
      </c>
      <c r="C43" s="190" t="s">
        <v>192</v>
      </c>
      <c r="D43" s="190" t="s">
        <v>139</v>
      </c>
      <c r="E43" s="190">
        <v>18</v>
      </c>
      <c r="F43" s="190"/>
      <c r="H43" s="177">
        <f t="shared" si="1"/>
        <v>0</v>
      </c>
    </row>
    <row r="44" spans="1:8">
      <c r="A44" s="184"/>
      <c r="B44" s="185">
        <v>210260151</v>
      </c>
      <c r="C44" s="190" t="s">
        <v>152</v>
      </c>
      <c r="D44" s="190" t="s">
        <v>139</v>
      </c>
      <c r="E44" s="190">
        <v>2</v>
      </c>
      <c r="F44" s="190"/>
      <c r="H44" s="177">
        <f t="shared" si="1"/>
        <v>0</v>
      </c>
    </row>
    <row r="45" spans="1:8" ht="30">
      <c r="A45" s="184"/>
      <c r="B45" s="185">
        <v>210204102</v>
      </c>
      <c r="C45" s="190" t="s">
        <v>193</v>
      </c>
      <c r="D45" s="190" t="s">
        <v>139</v>
      </c>
      <c r="E45" s="190">
        <v>20</v>
      </c>
      <c r="F45" s="190"/>
      <c r="H45" s="177">
        <f t="shared" si="1"/>
        <v>0</v>
      </c>
    </row>
    <row r="46" spans="1:8">
      <c r="A46" s="184"/>
      <c r="B46" s="185" t="s">
        <v>162</v>
      </c>
      <c r="C46" s="190" t="s">
        <v>194</v>
      </c>
      <c r="D46" s="190" t="s">
        <v>139</v>
      </c>
      <c r="E46" s="190">
        <v>20</v>
      </c>
      <c r="F46" s="190"/>
      <c r="H46" s="177">
        <f t="shared" si="1"/>
        <v>0</v>
      </c>
    </row>
    <row r="47" spans="1:8">
      <c r="A47" s="184"/>
      <c r="B47" s="185">
        <v>210120001</v>
      </c>
      <c r="C47" s="190" t="s">
        <v>195</v>
      </c>
      <c r="D47" s="190" t="s">
        <v>139</v>
      </c>
      <c r="E47" s="190">
        <v>20</v>
      </c>
      <c r="F47" s="190"/>
      <c r="H47" s="177">
        <f t="shared" si="1"/>
        <v>0</v>
      </c>
    </row>
    <row r="48" spans="1:8">
      <c r="A48" s="184"/>
      <c r="B48" s="185">
        <v>2100403921</v>
      </c>
      <c r="C48" s="190" t="s">
        <v>196</v>
      </c>
      <c r="D48" s="190" t="s">
        <v>139</v>
      </c>
      <c r="E48" s="190">
        <v>20</v>
      </c>
      <c r="F48" s="190"/>
      <c r="H48" s="177">
        <f t="shared" si="1"/>
        <v>0</v>
      </c>
    </row>
    <row r="49" spans="1:8">
      <c r="A49" s="184"/>
      <c r="B49" s="185">
        <v>2100403980</v>
      </c>
      <c r="C49" s="190" t="s">
        <v>197</v>
      </c>
      <c r="D49" s="190" t="s">
        <v>139</v>
      </c>
      <c r="E49" s="190">
        <v>2</v>
      </c>
      <c r="F49" s="190"/>
      <c r="H49" s="177">
        <f t="shared" si="1"/>
        <v>0</v>
      </c>
    </row>
    <row r="50" spans="1:8">
      <c r="A50" s="184"/>
      <c r="B50" s="185">
        <v>210040389</v>
      </c>
      <c r="C50" s="190" t="s">
        <v>198</v>
      </c>
      <c r="D50" s="190" t="s">
        <v>139</v>
      </c>
      <c r="E50" s="190">
        <v>2</v>
      </c>
      <c r="F50" s="190"/>
      <c r="H50" s="177">
        <f t="shared" si="1"/>
        <v>0</v>
      </c>
    </row>
    <row r="51" spans="1:8" ht="30">
      <c r="A51" s="184"/>
      <c r="B51" s="185">
        <v>210201810</v>
      </c>
      <c r="C51" s="190" t="s">
        <v>199</v>
      </c>
      <c r="D51" s="190" t="s">
        <v>139</v>
      </c>
      <c r="E51" s="190">
        <v>20</v>
      </c>
      <c r="F51" s="190"/>
      <c r="H51" s="177">
        <f t="shared" si="1"/>
        <v>0</v>
      </c>
    </row>
    <row r="52" spans="1:8" ht="30">
      <c r="A52" s="184"/>
      <c r="B52" s="185">
        <v>210010029</v>
      </c>
      <c r="C52" s="190" t="s">
        <v>200</v>
      </c>
      <c r="D52" s="190" t="s">
        <v>129</v>
      </c>
      <c r="E52" s="190">
        <v>20</v>
      </c>
      <c r="F52" s="190"/>
      <c r="H52" s="177">
        <f t="shared" si="1"/>
        <v>0</v>
      </c>
    </row>
    <row r="53" spans="1:8">
      <c r="A53" s="184"/>
      <c r="B53" s="182">
        <v>210120102</v>
      </c>
      <c r="C53" s="190" t="s">
        <v>201</v>
      </c>
      <c r="D53" s="190" t="s">
        <v>139</v>
      </c>
      <c r="E53" s="190">
        <v>1</v>
      </c>
      <c r="F53" s="190"/>
      <c r="H53" s="177">
        <f t="shared" si="1"/>
        <v>0</v>
      </c>
    </row>
    <row r="54" spans="1:8">
      <c r="A54" s="184"/>
      <c r="B54" s="189">
        <v>210040365</v>
      </c>
      <c r="C54" s="190" t="s">
        <v>202</v>
      </c>
      <c r="D54" s="190" t="s">
        <v>129</v>
      </c>
      <c r="E54" s="190">
        <v>850</v>
      </c>
      <c r="F54" s="190"/>
      <c r="H54" s="177">
        <f t="shared" si="1"/>
        <v>0</v>
      </c>
    </row>
    <row r="55" spans="1:8">
      <c r="A55" s="184"/>
      <c r="B55" s="189">
        <v>210800157</v>
      </c>
      <c r="C55" s="190" t="s">
        <v>203</v>
      </c>
      <c r="D55" s="190" t="s">
        <v>129</v>
      </c>
      <c r="E55" s="190">
        <v>10</v>
      </c>
      <c r="F55" s="190"/>
      <c r="H55" s="177">
        <f t="shared" si="1"/>
        <v>0</v>
      </c>
    </row>
    <row r="56" spans="1:8">
      <c r="A56" s="184"/>
      <c r="B56" s="189">
        <v>210800147</v>
      </c>
      <c r="C56" s="190" t="s">
        <v>161</v>
      </c>
      <c r="D56" s="190" t="s">
        <v>129</v>
      </c>
      <c r="E56" s="190">
        <v>80</v>
      </c>
      <c r="F56" s="190"/>
      <c r="H56" s="177">
        <f t="shared" si="1"/>
        <v>0</v>
      </c>
    </row>
    <row r="57" spans="1:8" ht="30">
      <c r="A57" s="184"/>
      <c r="B57" s="189">
        <v>210902350</v>
      </c>
      <c r="C57" s="190" t="s">
        <v>204</v>
      </c>
      <c r="D57" s="190" t="s">
        <v>129</v>
      </c>
      <c r="E57" s="190">
        <v>6</v>
      </c>
      <c r="F57" s="190"/>
      <c r="H57" s="177">
        <f t="shared" si="1"/>
        <v>0</v>
      </c>
    </row>
    <row r="58" spans="1:8">
      <c r="A58" s="184"/>
      <c r="B58" s="189" t="s">
        <v>159</v>
      </c>
      <c r="C58" s="190" t="s">
        <v>205</v>
      </c>
      <c r="D58" s="190" t="s">
        <v>139</v>
      </c>
      <c r="E58" s="190">
        <v>8</v>
      </c>
      <c r="F58" s="190"/>
      <c r="H58" s="177">
        <f t="shared" si="1"/>
        <v>0</v>
      </c>
    </row>
    <row r="59" spans="1:8" ht="30">
      <c r="A59" s="184"/>
      <c r="B59" s="189">
        <v>210100001</v>
      </c>
      <c r="C59" s="190" t="s">
        <v>206</v>
      </c>
      <c r="D59" s="190" t="s">
        <v>139</v>
      </c>
      <c r="E59" s="190">
        <v>60</v>
      </c>
      <c r="F59" s="190"/>
      <c r="H59" s="177">
        <f t="shared" si="1"/>
        <v>0</v>
      </c>
    </row>
    <row r="60" spans="1:8" ht="30">
      <c r="A60" s="184"/>
      <c r="B60" s="189">
        <v>210100003</v>
      </c>
      <c r="C60" s="190" t="s">
        <v>207</v>
      </c>
      <c r="D60" s="190" t="s">
        <v>139</v>
      </c>
      <c r="E60" s="190">
        <v>8</v>
      </c>
      <c r="F60" s="190"/>
      <c r="H60" s="177">
        <f t="shared" si="1"/>
        <v>0</v>
      </c>
    </row>
    <row r="61" spans="1:8" ht="30">
      <c r="A61" s="184"/>
      <c r="B61" s="189">
        <v>210100004</v>
      </c>
      <c r="C61" s="190" t="s">
        <v>208</v>
      </c>
      <c r="D61" s="190" t="s">
        <v>139</v>
      </c>
      <c r="E61" s="190">
        <v>2</v>
      </c>
      <c r="F61" s="190"/>
      <c r="H61" s="177">
        <f t="shared" si="1"/>
        <v>0</v>
      </c>
    </row>
    <row r="62" spans="1:8">
      <c r="A62" s="184"/>
      <c r="B62" s="189"/>
      <c r="C62" s="190"/>
      <c r="D62" s="190"/>
      <c r="E62" s="190"/>
      <c r="F62" s="190"/>
      <c r="H62" s="1">
        <f>SUM(H40:H61)</f>
        <v>0</v>
      </c>
    </row>
    <row r="63" spans="1:8">
      <c r="A63" s="184"/>
    </row>
    <row r="64" spans="1:8" ht="15.75" thickBot="1">
      <c r="A64" s="192"/>
      <c r="B64" s="193"/>
      <c r="C64" s="194" t="s">
        <v>165</v>
      </c>
      <c r="D64" s="193"/>
      <c r="E64" s="193"/>
      <c r="F64" s="193"/>
      <c r="G64" s="193"/>
      <c r="H64" s="193"/>
    </row>
    <row r="65" spans="1:8">
      <c r="A65" s="184"/>
      <c r="C65" s="1" t="s">
        <v>130</v>
      </c>
    </row>
    <row r="66" spans="1:8">
      <c r="A66" s="184"/>
      <c r="G66" s="188">
        <f>G38</f>
        <v>0</v>
      </c>
    </row>
    <row r="67" spans="1:8">
      <c r="A67" s="184"/>
      <c r="C67" s="1" t="s">
        <v>131</v>
      </c>
    </row>
    <row r="68" spans="1:8">
      <c r="A68" s="184"/>
      <c r="H68" s="188">
        <f>H62</f>
        <v>0</v>
      </c>
    </row>
    <row r="69" spans="1:8" ht="15.75" thickBot="1">
      <c r="A69" s="192"/>
      <c r="B69" s="193"/>
      <c r="C69" s="194" t="s">
        <v>140</v>
      </c>
      <c r="D69" s="193"/>
      <c r="E69" s="193"/>
      <c r="F69" s="193"/>
      <c r="G69" s="193"/>
      <c r="H69" s="193"/>
    </row>
    <row r="70" spans="1:8">
      <c r="A70" s="184"/>
      <c r="G70" s="188">
        <f>G66+H68</f>
        <v>0</v>
      </c>
    </row>
    <row r="71" spans="1:8">
      <c r="A71" s="184"/>
      <c r="C71" s="300" t="s">
        <v>133</v>
      </c>
      <c r="D71" s="300"/>
      <c r="E71" s="300"/>
      <c r="F71" s="300"/>
    </row>
    <row r="72" spans="1:8">
      <c r="A72" s="184"/>
      <c r="C72" s="190" t="s">
        <v>13</v>
      </c>
      <c r="D72" s="190" t="s">
        <v>5</v>
      </c>
      <c r="E72" s="191">
        <v>3.2500000000000001E-2</v>
      </c>
      <c r="F72" s="190"/>
      <c r="H72" s="187">
        <f>E72*F72</f>
        <v>0</v>
      </c>
    </row>
    <row r="73" spans="1:8">
      <c r="A73" s="184"/>
      <c r="C73" s="190" t="s">
        <v>12</v>
      </c>
      <c r="D73" s="190" t="s">
        <v>5</v>
      </c>
      <c r="E73" s="191">
        <v>0.01</v>
      </c>
      <c r="F73" s="190"/>
      <c r="H73" s="187">
        <f t="shared" ref="H73:H78" si="2">E73*F73</f>
        <v>0</v>
      </c>
    </row>
    <row r="74" spans="1:8">
      <c r="A74" s="184"/>
      <c r="C74" s="190" t="s">
        <v>122</v>
      </c>
      <c r="D74" s="190" t="s">
        <v>5</v>
      </c>
      <c r="E74" s="191">
        <v>0.03</v>
      </c>
      <c r="F74" s="190"/>
      <c r="H74" s="187">
        <f t="shared" si="2"/>
        <v>0</v>
      </c>
    </row>
    <row r="75" spans="1:8">
      <c r="A75" s="184"/>
      <c r="C75" s="190" t="s">
        <v>136</v>
      </c>
      <c r="D75" s="190" t="s">
        <v>5</v>
      </c>
      <c r="E75" s="191">
        <v>0.03</v>
      </c>
      <c r="F75" s="190"/>
      <c r="H75" s="187">
        <f t="shared" si="2"/>
        <v>0</v>
      </c>
    </row>
    <row r="76" spans="1:8">
      <c r="A76" s="184"/>
      <c r="C76" s="190" t="s">
        <v>11</v>
      </c>
      <c r="D76" s="190" t="s">
        <v>2</v>
      </c>
      <c r="E76" s="190">
        <v>16</v>
      </c>
      <c r="F76" s="190"/>
      <c r="H76" s="187">
        <f t="shared" si="2"/>
        <v>0</v>
      </c>
    </row>
    <row r="77" spans="1:8">
      <c r="A77" s="184"/>
      <c r="C77" s="190" t="s">
        <v>163</v>
      </c>
      <c r="D77" s="190" t="s">
        <v>135</v>
      </c>
      <c r="E77" s="190">
        <v>16</v>
      </c>
      <c r="F77" s="190"/>
      <c r="H77" s="187">
        <f t="shared" si="2"/>
        <v>0</v>
      </c>
    </row>
    <row r="78" spans="1:8">
      <c r="A78" s="184"/>
      <c r="C78" s="190" t="s">
        <v>209</v>
      </c>
      <c r="D78" s="190" t="s">
        <v>135</v>
      </c>
      <c r="E78" s="190">
        <v>2</v>
      </c>
      <c r="F78" s="190"/>
      <c r="H78" s="187">
        <f t="shared" si="2"/>
        <v>0</v>
      </c>
    </row>
    <row r="79" spans="1:8">
      <c r="A79" s="184"/>
    </row>
    <row r="80" spans="1:8" ht="15.75" thickBot="1">
      <c r="A80" s="195"/>
      <c r="B80" s="196"/>
      <c r="C80" s="196" t="s">
        <v>134</v>
      </c>
      <c r="D80" s="196"/>
      <c r="E80" s="196"/>
      <c r="F80" s="196"/>
      <c r="G80" s="197">
        <f>SUM(H72:H78)</f>
        <v>0</v>
      </c>
      <c r="H80" s="196"/>
    </row>
    <row r="81" spans="1:7" ht="15.75" thickTop="1">
      <c r="A81" s="184"/>
      <c r="C81" s="186"/>
    </row>
    <row r="82" spans="1:7">
      <c r="A82" s="184"/>
      <c r="C82" s="177" t="s">
        <v>210</v>
      </c>
      <c r="G82" s="188">
        <f>SUM(G80,G70)</f>
        <v>0</v>
      </c>
    </row>
    <row r="83" spans="1:7">
      <c r="A83" s="184"/>
      <c r="C83" s="186"/>
    </row>
    <row r="84" spans="1:7">
      <c r="A84" s="184"/>
    </row>
    <row r="85" spans="1:7">
      <c r="A85" s="184"/>
    </row>
    <row r="86" spans="1:7">
      <c r="A86" s="184"/>
    </row>
    <row r="87" spans="1:7">
      <c r="A87" s="184"/>
    </row>
    <row r="88" spans="1:7">
      <c r="A88" s="184"/>
    </row>
    <row r="89" spans="1:7">
      <c r="A89" s="184"/>
    </row>
    <row r="90" spans="1:7">
      <c r="A90" s="184"/>
    </row>
    <row r="91" spans="1:7">
      <c r="A91" s="184"/>
    </row>
    <row r="92" spans="1:7">
      <c r="A92" s="184"/>
    </row>
    <row r="93" spans="1:7">
      <c r="A93" s="184"/>
    </row>
    <row r="94" spans="1:7">
      <c r="A94" s="184"/>
    </row>
    <row r="95" spans="1:7">
      <c r="A95" s="184"/>
    </row>
    <row r="96" spans="1:7">
      <c r="A96" s="184"/>
    </row>
    <row r="97" spans="1:1">
      <c r="A97" s="184"/>
    </row>
    <row r="98" spans="1:1">
      <c r="A98" s="184"/>
    </row>
    <row r="99" spans="1:1">
      <c r="A99" s="184"/>
    </row>
    <row r="100" spans="1:1">
      <c r="A100" s="184"/>
    </row>
    <row r="101" spans="1:1">
      <c r="A101" s="184"/>
    </row>
    <row r="102" spans="1:1">
      <c r="A102" s="184"/>
    </row>
    <row r="103" spans="1:1">
      <c r="A103" s="184"/>
    </row>
    <row r="104" spans="1:1">
      <c r="A104" s="184"/>
    </row>
    <row r="105" spans="1:1">
      <c r="A105" s="184"/>
    </row>
    <row r="106" spans="1:1">
      <c r="A106" s="184"/>
    </row>
    <row r="107" spans="1:1">
      <c r="A107" s="184"/>
    </row>
    <row r="108" spans="1:1">
      <c r="A108" s="184"/>
    </row>
    <row r="109" spans="1:1">
      <c r="A109" s="184"/>
    </row>
    <row r="110" spans="1:1">
      <c r="A110" s="184"/>
    </row>
    <row r="111" spans="1:1">
      <c r="A111" s="184"/>
    </row>
    <row r="112" spans="1:1">
      <c r="A112" s="184"/>
    </row>
    <row r="113" spans="1:1">
      <c r="A113" s="184"/>
    </row>
    <row r="114" spans="1:1">
      <c r="A114" s="184"/>
    </row>
    <row r="115" spans="1:1">
      <c r="A115" s="184"/>
    </row>
    <row r="116" spans="1:1">
      <c r="A116" s="184"/>
    </row>
    <row r="117" spans="1:1">
      <c r="A117" s="184"/>
    </row>
    <row r="118" spans="1:1">
      <c r="A118" s="184"/>
    </row>
    <row r="119" spans="1:1">
      <c r="A119" s="184"/>
    </row>
    <row r="120" spans="1:1">
      <c r="A120" s="184"/>
    </row>
    <row r="121" spans="1:1">
      <c r="A121" s="184"/>
    </row>
    <row r="122" spans="1:1">
      <c r="A122" s="184"/>
    </row>
    <row r="123" spans="1:1">
      <c r="A123" s="184"/>
    </row>
    <row r="124" spans="1:1">
      <c r="A124" s="184"/>
    </row>
    <row r="125" spans="1:1">
      <c r="A125" s="184"/>
    </row>
    <row r="126" spans="1:1">
      <c r="A126" s="184"/>
    </row>
    <row r="127" spans="1:1">
      <c r="A127" s="184"/>
    </row>
    <row r="128" spans="1:1">
      <c r="A128" s="184"/>
    </row>
    <row r="129" spans="1:1">
      <c r="A129" s="184"/>
    </row>
    <row r="130" spans="1:1">
      <c r="A130" s="184"/>
    </row>
    <row r="131" spans="1:1">
      <c r="A131" s="184"/>
    </row>
    <row r="132" spans="1:1">
      <c r="A132" s="184"/>
    </row>
    <row r="133" spans="1:1">
      <c r="A133" s="184"/>
    </row>
    <row r="134" spans="1:1">
      <c r="A134" s="184"/>
    </row>
    <row r="135" spans="1:1">
      <c r="A135" s="184"/>
    </row>
    <row r="136" spans="1:1">
      <c r="A136" s="184"/>
    </row>
    <row r="137" spans="1:1">
      <c r="A137" s="184"/>
    </row>
    <row r="138" spans="1:1">
      <c r="A138" s="184"/>
    </row>
    <row r="139" spans="1:1">
      <c r="A139" s="184"/>
    </row>
    <row r="140" spans="1:1">
      <c r="A140" s="184"/>
    </row>
    <row r="141" spans="1:1">
      <c r="A141" s="184"/>
    </row>
    <row r="142" spans="1:1">
      <c r="A142" s="184"/>
    </row>
    <row r="143" spans="1:1">
      <c r="A143" s="184"/>
    </row>
    <row r="144" spans="1:1">
      <c r="A144" s="184"/>
    </row>
    <row r="145" spans="1:1">
      <c r="A145" s="184"/>
    </row>
    <row r="146" spans="1:1">
      <c r="A146" s="184"/>
    </row>
    <row r="147" spans="1:1">
      <c r="A147" s="184"/>
    </row>
    <row r="148" spans="1:1">
      <c r="A148" s="184"/>
    </row>
    <row r="149" spans="1:1">
      <c r="A149" s="184"/>
    </row>
    <row r="150" spans="1:1">
      <c r="A150" s="184"/>
    </row>
    <row r="151" spans="1:1">
      <c r="A151" s="184"/>
    </row>
    <row r="152" spans="1:1">
      <c r="A152" s="184"/>
    </row>
    <row r="153" spans="1:1">
      <c r="A153" s="184"/>
    </row>
    <row r="154" spans="1:1">
      <c r="A154" s="184"/>
    </row>
    <row r="155" spans="1:1">
      <c r="A155" s="184"/>
    </row>
    <row r="156" spans="1:1">
      <c r="A156" s="184"/>
    </row>
    <row r="157" spans="1:1">
      <c r="A157" s="184"/>
    </row>
    <row r="158" spans="1:1">
      <c r="A158" s="184"/>
    </row>
    <row r="159" spans="1:1">
      <c r="A159" s="184"/>
    </row>
    <row r="160" spans="1:1">
      <c r="A160" s="184"/>
    </row>
    <row r="161" spans="1:1">
      <c r="A161" s="184"/>
    </row>
    <row r="162" spans="1:1">
      <c r="A162" s="184"/>
    </row>
    <row r="163" spans="1:1">
      <c r="A163" s="184"/>
    </row>
    <row r="164" spans="1:1">
      <c r="A164" s="184"/>
    </row>
    <row r="165" spans="1:1">
      <c r="A165" s="184"/>
    </row>
    <row r="166" spans="1:1">
      <c r="A166" s="184"/>
    </row>
    <row r="167" spans="1:1">
      <c r="A167" s="184"/>
    </row>
    <row r="168" spans="1:1">
      <c r="A168" s="184"/>
    </row>
    <row r="169" spans="1:1">
      <c r="A169" s="184"/>
    </row>
    <row r="170" spans="1:1">
      <c r="A170" s="184"/>
    </row>
    <row r="171" spans="1:1">
      <c r="A171" s="184"/>
    </row>
    <row r="172" spans="1:1">
      <c r="A172" s="184"/>
    </row>
    <row r="173" spans="1:1">
      <c r="A173" s="184"/>
    </row>
    <row r="174" spans="1:1">
      <c r="A174" s="184"/>
    </row>
    <row r="175" spans="1:1">
      <c r="A175" s="184"/>
    </row>
    <row r="176" spans="1:1">
      <c r="A176" s="184"/>
    </row>
    <row r="177" spans="1:1">
      <c r="A177" s="184"/>
    </row>
    <row r="178" spans="1:1">
      <c r="A178" s="184"/>
    </row>
    <row r="179" spans="1:1">
      <c r="A179" s="184"/>
    </row>
  </sheetData>
  <mergeCells count="9">
    <mergeCell ref="C71:F71"/>
    <mergeCell ref="A3:B3"/>
    <mergeCell ref="C3:H3"/>
    <mergeCell ref="B5:C5"/>
    <mergeCell ref="A1:B1"/>
    <mergeCell ref="C1:H1"/>
    <mergeCell ref="A2:B2"/>
    <mergeCell ref="C2:H2"/>
    <mergeCell ref="B9:D9"/>
  </mergeCells>
  <pageMargins left="0.25" right="0.25" top="0.75" bottom="0.75" header="0.3" footer="0.3"/>
  <pageSetup paperSize="9" scale="80" fitToHeight="0" orientation="portrait" r:id="rId1"/>
  <headerFooter>
    <oddFooter>&amp;C&amp;P+2/4
21-005-04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Súhrnný rozpočet</vt:lpstr>
      <vt:lpstr>Rekapitulácia</vt:lpstr>
      <vt:lpstr>SO01</vt:lpstr>
      <vt:lpstr>Rekapitulácia!Print_Area</vt:lpstr>
      <vt:lpstr>'Súhrnný rozpočet'!Print_Area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pc018</dc:creator>
  <cp:lastModifiedBy>su</cp:lastModifiedBy>
  <cp:lastPrinted>2021-10-29T10:41:13Z</cp:lastPrinted>
  <dcterms:created xsi:type="dcterms:W3CDTF">2013-02-19T11:14:07Z</dcterms:created>
  <dcterms:modified xsi:type="dcterms:W3CDTF">2021-12-06T12:54:36Z</dcterms:modified>
</cp:coreProperties>
</file>