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tiana.gorcosova\Desktop\Moje VO\PARKOVISKO\ZsNH\"/>
    </mc:Choice>
  </mc:AlternateContent>
  <bookViews>
    <workbookView xWindow="28680" yWindow="2340" windowWidth="29040" windowHeight="16440" activeTab="2"/>
  </bookViews>
  <sheets>
    <sheet name="Krycí list rozpočtu" sheetId="1" r:id="rId1"/>
    <sheet name="Rekapitulácia rozpočtu" sheetId="2" r:id="rId2"/>
    <sheet name="Rozpočet" sheetId="3" r:id="rId3"/>
  </sheets>
  <definedNames>
    <definedName name="_xlnm.Print_Titles" localSheetId="1">'Rekapitulácia rozpočtu'!$1:$13</definedName>
    <definedName name="_xlnm.Print_Titles" localSheetId="2">Rozpočet!$1:$13</definedName>
    <definedName name="_xlnm.Print_Area" localSheetId="1">'Rekapitulácia rozpočtu'!$A$1:$C$16</definedName>
    <definedName name="_xlnm.Print_Area" localSheetId="2">Rozpočet!$A$1:$L$56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" l="1"/>
  <c r="B14" i="2"/>
  <c r="A15" i="2"/>
  <c r="B15" i="2"/>
  <c r="B16" i="2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C9" i="3"/>
  <c r="C7" i="3"/>
  <c r="C5" i="3"/>
  <c r="C4" i="3"/>
  <c r="C3" i="3"/>
  <c r="C2" i="3"/>
  <c r="B9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E38" i="1"/>
  <c r="R35" i="1"/>
  <c r="J35" i="1"/>
  <c r="E35" i="1"/>
  <c r="I14" i="3" l="1"/>
  <c r="C14" i="2" s="1"/>
  <c r="I35" i="3"/>
  <c r="C15" i="2" s="1"/>
  <c r="E44" i="1"/>
  <c r="R47" i="1" s="1"/>
  <c r="I56" i="3" l="1"/>
  <c r="C16" i="2" s="1"/>
  <c r="O48" i="1"/>
  <c r="R48" i="1" s="1"/>
  <c r="R50" i="1" s="1"/>
</calcChain>
</file>

<file path=xl/comments1.xml><?xml version="1.0" encoding="utf-8"?>
<comments xmlns="http://schemas.openxmlformats.org/spreadsheetml/2006/main">
  <authors>
    <author>RP</author>
  </authors>
  <commentList>
    <comment ref="K11" authorId="0" shape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<sst xmlns="http://schemas.openxmlformats.org/spreadsheetml/2006/main" count="342" uniqueCount="187">
  <si>
    <t>KRYCÍ LIST ROZPOČTU</t>
  </si>
  <si>
    <t>Názov stavby</t>
  </si>
  <si>
    <t>JKSO</t>
  </si>
  <si>
    <t>Kód stavby</t>
  </si>
  <si>
    <t>Názov objektu</t>
  </si>
  <si>
    <t>EČO</t>
  </si>
  <si>
    <t>Kód objektu</t>
  </si>
  <si>
    <t>Názov časti</t>
  </si>
  <si>
    <t>Miesto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</si>
  <si>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</si>
  <si>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</si>
  <si>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</si>
  <si>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</si>
  <si>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</si>
  <si>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</si>
  <si>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</si>
  <si>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</si>
  <si>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</si>
  <si>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</si>
  <si>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</si>
  <si>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</si>
  <si>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</si>
  <si>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</si>
  <si>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</si>
  <si>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</si>
  <si>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</si>
  <si>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</si>
  <si>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</si>
  <si>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</si>
  <si>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</si>
  <si>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</si>
  <si>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</si>
  <si>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</si>
  <si>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</si>
  <si>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Doplňkové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</si>
  <si>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</si>
  <si>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</si>
  <si>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</si>
  <si>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</si>
  <si>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</si>
  <si>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</si>
  <si>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</si>
  <si>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</si>
  <si>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</si>
  <si>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</si>
  <si>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</si>
  <si>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</si>
  <si>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</si>
  <si>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</si>
  <si>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</si>
  <si>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</si>
  <si>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</si>
  <si>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</si>
  <si>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</si>
  <si>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</si>
  <si>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</si>
  <si>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</si>
  <si>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</si>
  <si>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</si>
  <si>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</si>
  <si>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</si>
  <si>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</si>
  <si>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</si>
  <si>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</si>
  <si>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</si>
  <si>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</si>
  <si>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</si>
  <si>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</si>
  <si>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</si>
  <si>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</si>
  <si>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</si>
  <si>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</si>
  <si>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</si>
  <si>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</si>
  <si>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</si>
  <si>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</si>
  <si>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</si>
  <si>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</si>
  <si>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</si>
  <si>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</si>
  <si>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</si>
  <si>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</si>
  <si>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</si>
  <si>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</si>
  <si>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</si>
  <si>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</si>
  <si>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</si>
  <si>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</si>
  <si>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</si>
  <si>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</si>
  <si>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</si>
  <si>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Sadzba DPH</t>
  </si>
  <si>
    <t>Typ položky</t>
  </si>
  <si>
    <t>Úroveň</t>
  </si>
  <si>
    <t/>
  </si>
  <si>
    <t>Hlinkova č. 10-12</t>
  </si>
  <si>
    <t>H1</t>
  </si>
  <si>
    <t>113106121.S</t>
  </si>
  <si>
    <t>Rozoberanie dlažby, z betónových alebo kamenin. dlaždíc, dosiek alebo tvaroviek,  -0,13800t</t>
  </si>
  <si>
    <t>m2</t>
  </si>
  <si>
    <t>P</t>
  </si>
  <si>
    <t>2</t>
  </si>
  <si>
    <t>113107112.S</t>
  </si>
  <si>
    <t>Odstránenie krytu v ploche do 200 m2 z kameniva ťaženého, hr.100 do 200 mm,  -0,24000t</t>
  </si>
  <si>
    <t>3</t>
  </si>
  <si>
    <t>113107131.S</t>
  </si>
  <si>
    <t>Odstránenie krytu v ploche do 200 m2 z betónu prostého, hr. vrstvy do 150 mm,  -0,22500t</t>
  </si>
  <si>
    <t>4</t>
  </si>
  <si>
    <t>113107142.S</t>
  </si>
  <si>
    <t>Odstránenie krytu asfaltového v ploche do 200 m2, hr. nad 50 do 100 mm,  -0,18100t</t>
  </si>
  <si>
    <t>5</t>
  </si>
  <si>
    <t>113206111.S</t>
  </si>
  <si>
    <t>Vytrhanie obrúb betónových, s vybúraním lôžka, z krajníkov alebo obrubníkov stojatých,  -0,14500t</t>
  </si>
  <si>
    <t>m</t>
  </si>
  <si>
    <t>6</t>
  </si>
  <si>
    <t>181101102.S</t>
  </si>
  <si>
    <t>Úprava pláne v zárezoch v hornine 1-4 so zhutnením</t>
  </si>
  <si>
    <t>7</t>
  </si>
  <si>
    <t>451577777.S</t>
  </si>
  <si>
    <t>Podklad pod dlažbu v ploche vodorovnej alebo v sklone do 1:5 hr. 30-100 mm z kameniva ťaženého</t>
  </si>
  <si>
    <t>8</t>
  </si>
  <si>
    <t>469571111.S</t>
  </si>
  <si>
    <t>Vyplnenie otvorov tvárnic alebo panelov uložených v sklone do 1:1 kamenivom hrubým drveným</t>
  </si>
  <si>
    <t>m3</t>
  </si>
  <si>
    <t>9</t>
  </si>
  <si>
    <t>564801111.S</t>
  </si>
  <si>
    <t>Podklad zo štrkodrviny s rozprestretím a zhutnením, po zhutnení hr. 30 mm</t>
  </si>
  <si>
    <t>10</t>
  </si>
  <si>
    <t>564871111.S</t>
  </si>
  <si>
    <t>Podklad zo štrkodrviny s rozprestretím a zhutnením, po zhutnení hr. 300 mm</t>
  </si>
  <si>
    <t>11</t>
  </si>
  <si>
    <t>577154231.S</t>
  </si>
  <si>
    <t>Asfaltový betón vrstva obrusná AC 11 O v pruhu š. do 3 m z nemodifik. asfaltu tr. II, po zhutnení hr. 60 mm</t>
  </si>
  <si>
    <t>12</t>
  </si>
  <si>
    <t>596961113.S</t>
  </si>
  <si>
    <t>Kladenie plastovej  dlažby 330 x 330 mm na lôžko z kameniva  hrúbky 30 mm</t>
  </si>
  <si>
    <t>13</t>
  </si>
  <si>
    <t>284520000300.S</t>
  </si>
  <si>
    <t>ECORASTER plastová dlažba,</t>
  </si>
  <si>
    <t>ks</t>
  </si>
  <si>
    <t>14</t>
  </si>
  <si>
    <t>404490008200.S</t>
  </si>
  <si>
    <t>Označovacie gombíky</t>
  </si>
  <si>
    <t>15</t>
  </si>
  <si>
    <t>917131112.S</t>
  </si>
  <si>
    <t>Osadenie chodník. obrubníka kamenného ležatého do lôžka z betónu prostého tr. C 16/20 bez bočnej opory</t>
  </si>
  <si>
    <t>16</t>
  </si>
  <si>
    <t>592170001000.S</t>
  </si>
  <si>
    <t>Obrubník cestný, lxšxv 1000x100x200 mm</t>
  </si>
  <si>
    <t>17</t>
  </si>
  <si>
    <t>919735112.S</t>
  </si>
  <si>
    <t>Rezanie existujúceho asfaltového krytu alebo podkladu hĺbky nad 50 do 100 mm</t>
  </si>
  <si>
    <t>18</t>
  </si>
  <si>
    <t>979081111.S</t>
  </si>
  <si>
    <t>Odvoz sutiny a vybúraných hmôt na skládku do 1 km</t>
  </si>
  <si>
    <t>t</t>
  </si>
  <si>
    <t>19</t>
  </si>
  <si>
    <t>979081121.S</t>
  </si>
  <si>
    <t>Odvoz sutiny a vybúraných hmôt na skládku za každý ďalší 1 km</t>
  </si>
  <si>
    <t>20</t>
  </si>
  <si>
    <t>979089512.S</t>
  </si>
  <si>
    <t>Poplatok za skladovanie - stavebné materiály na báze sadry (17 08 ), ostatné</t>
  </si>
  <si>
    <t>Hlinkova č 12-14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</si>
  <si>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</si>
  <si>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</si>
  <si>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</si>
  <si>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</si>
  <si>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</si>
  <si>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</si>
  <si>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</si>
  <si>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</si>
  <si>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</si>
  <si>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</si>
  <si>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</si>
  <si>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</si>
  <si>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</si>
  <si>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ECORASTER plastová dlažba, 330x330</t>
  </si>
  <si>
    <t>34</t>
  </si>
  <si>
    <t>35</t>
  </si>
  <si>
    <t>36</t>
  </si>
  <si>
    <t>37</t>
  </si>
  <si>
    <t>38</t>
  </si>
  <si>
    <t>39</t>
  </si>
  <si>
    <t>40</t>
  </si>
  <si>
    <t>Celkom</t>
  </si>
  <si>
    <t>Oprava spevnenej plochy</t>
  </si>
  <si>
    <t>Mestská časť Košice - Sever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</si>
</sst>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;\-####"/>
    <numFmt numFmtId="165" formatCode="#,##0.0;\-#,##0.0"/>
    <numFmt numFmtId="166" formatCode="#,##0.000"/>
    <numFmt numFmtId="167" formatCode="0.0"/>
  </numFmts>
  <fonts count="22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32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quotePrefix="1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18" fillId="0" borderId="54" xfId="0" applyFont="1" applyFill="1" applyBorder="1" applyAlignment="1" applyProtection="1">
      <alignment horizontal="left" vertical="top"/>
    </xf>
    <xf numFmtId="0" fontId="18" fillId="0" borderId="54" xfId="0" quotePrefix="1" applyFont="1" applyFill="1" applyBorder="1" applyAlignment="1" applyProtection="1">
      <alignment horizontal="lef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/>
    </xf>
    <xf numFmtId="0" fontId="18" fillId="0" borderId="48" xfId="0" quotePrefix="1" applyFont="1" applyFill="1" applyBorder="1" applyAlignment="1" applyProtection="1">
      <alignment horizontal="left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/>
    </xf>
    <xf numFmtId="0" fontId="18" fillId="0" borderId="51" xfId="0" quotePrefix="1" applyFont="1" applyFill="1" applyBorder="1" applyAlignment="1" applyProtection="1">
      <alignment horizontal="left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6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RY">
    <pageSetUpPr fitToPage="1"/>
  </sheetPr>
  <dimension ref="A1:S54"/>
  <sheetViews>
    <sheetView showGridLines="0" topLeftCell="A46" workbookViewId="0">
      <selection activeCell="J28" sqref="J28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22.5" customHeight="1">
      <c r="A5" s="15"/>
      <c r="B5" s="16" t="s">
        <v>1</v>
      </c>
      <c r="C5" s="16"/>
      <c r="D5" s="16"/>
      <c r="E5" s="17" t="s">
        <v>185</v>
      </c>
      <c r="F5" s="229"/>
      <c r="G5" s="229"/>
      <c r="H5" s="229"/>
      <c r="I5" s="229"/>
      <c r="J5" s="230"/>
      <c r="K5" s="231"/>
      <c r="L5" s="16"/>
      <c r="M5" s="16"/>
      <c r="N5" s="16"/>
      <c r="O5" s="16" t="s">
        <v>2</v>
      </c>
      <c r="P5" s="17"/>
      <c r="Q5" s="20"/>
      <c r="R5" s="19"/>
      <c r="S5" s="21"/>
    </row>
    <row r="6" spans="1:19" ht="17.25" hidden="1" customHeight="1">
      <c r="A6" s="15"/>
      <c r="B6" s="16" t="s">
        <v>3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4</v>
      </c>
      <c r="C7" s="16"/>
      <c r="D7" s="16"/>
      <c r="E7" s="22"/>
      <c r="F7" s="16"/>
      <c r="G7" s="16"/>
      <c r="H7" s="16"/>
      <c r="I7" s="16"/>
      <c r="J7" s="23"/>
      <c r="K7" s="16"/>
      <c r="L7" s="16"/>
      <c r="M7" s="16"/>
      <c r="N7" s="16"/>
      <c r="O7" s="16" t="s">
        <v>5</v>
      </c>
      <c r="P7" s="22"/>
      <c r="Q7" s="25"/>
      <c r="R7" s="23"/>
      <c r="S7" s="21"/>
    </row>
    <row r="8" spans="1:19" ht="17.25" hidden="1" customHeight="1">
      <c r="A8" s="15"/>
      <c r="B8" s="16" t="s">
        <v>6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7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8</v>
      </c>
      <c r="P9" s="26"/>
      <c r="Q9" s="29"/>
      <c r="R9" s="28"/>
      <c r="S9" s="21"/>
    </row>
    <row r="10" spans="1:19" ht="17.25" hidden="1" customHeight="1">
      <c r="A10" s="15"/>
      <c r="B10" s="16" t="s">
        <v>9</v>
      </c>
      <c r="C10" s="16"/>
      <c r="D10" s="16"/>
      <c r="E10" s="30" t="s">
        <v>10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11</v>
      </c>
      <c r="C11" s="16"/>
      <c r="D11" s="16"/>
      <c r="E11" s="31" t="s">
        <v>12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1" t="s">
        <v>12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12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12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12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12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12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186</v>
      </c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26"/>
      <c r="Q26" s="227"/>
      <c r="R26" s="228"/>
      <c r="S26" s="21"/>
    </row>
    <row r="27" spans="1:19" ht="17.25" customHeight="1">
      <c r="A27" s="15"/>
      <c r="B27" s="16" t="s">
        <v>17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226"/>
      <c r="Q28" s="227"/>
      <c r="R28" s="228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0" t="s">
        <v>21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/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22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23</v>
      </c>
      <c r="B34" s="49"/>
      <c r="C34" s="49"/>
      <c r="D34" s="50"/>
      <c r="E34" s="51" t="s">
        <v>24</v>
      </c>
      <c r="F34" s="50"/>
      <c r="G34" s="51" t="s">
        <v>25</v>
      </c>
      <c r="H34" s="49"/>
      <c r="I34" s="50"/>
      <c r="J34" s="51" t="s">
        <v>26</v>
      </c>
      <c r="K34" s="49"/>
      <c r="L34" s="51" t="s">
        <v>27</v>
      </c>
      <c r="M34" s="49"/>
      <c r="N34" s="49"/>
      <c r="O34" s="50"/>
      <c r="P34" s="51" t="s">
        <v>28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29</v>
      </c>
      <c r="F36" s="45"/>
      <c r="G36" s="45"/>
      <c r="H36" s="45"/>
      <c r="I36" s="45"/>
      <c r="J36" s="62" t="s">
        <v>30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31</v>
      </c>
      <c r="B37" s="64"/>
      <c r="C37" s="65" t="s">
        <v>32</v>
      </c>
      <c r="D37" s="66"/>
      <c r="E37" s="66"/>
      <c r="F37" s="67"/>
      <c r="G37" s="63" t="s">
        <v>33</v>
      </c>
      <c r="H37" s="68"/>
      <c r="I37" s="65" t="s">
        <v>34</v>
      </c>
      <c r="J37" s="66"/>
      <c r="K37" s="66"/>
      <c r="L37" s="63" t="s">
        <v>35</v>
      </c>
      <c r="M37" s="68"/>
      <c r="N37" s="65" t="s">
        <v>36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37</v>
      </c>
      <c r="C38" s="19"/>
      <c r="D38" s="71" t="s">
        <v>38</v>
      </c>
      <c r="E38" s="72">
        <f>SUMIF(Rozpočet!K14:K65369,8,Rozpočet!I14:I65369)</f>
        <v>0</v>
      </c>
      <c r="F38" s="73"/>
      <c r="G38" s="69">
        <v>8</v>
      </c>
      <c r="H38" s="74" t="s">
        <v>39</v>
      </c>
      <c r="I38" s="35"/>
      <c r="J38" s="75">
        <v>0</v>
      </c>
      <c r="K38" s="76"/>
      <c r="L38" s="69">
        <v>13</v>
      </c>
      <c r="M38" s="33" t="s">
        <v>40</v>
      </c>
      <c r="N38" s="37"/>
      <c r="O38" s="37"/>
      <c r="P38" s="77">
        <f>M48</f>
        <v>20</v>
      </c>
      <c r="Q38" s="78" t="s">
        <v>41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42</v>
      </c>
      <c r="E39" s="72">
        <f>SUMIF(Rozpočet!K14:K65536,4,Rozpočet!I14:I65536)</f>
        <v>0</v>
      </c>
      <c r="F39" s="73"/>
      <c r="G39" s="69">
        <v>9</v>
      </c>
      <c r="H39" s="16" t="s">
        <v>43</v>
      </c>
      <c r="I39" s="71"/>
      <c r="J39" s="75">
        <v>0</v>
      </c>
      <c r="K39" s="76"/>
      <c r="L39" s="69">
        <v>14</v>
      </c>
      <c r="M39" s="33" t="s">
        <v>44</v>
      </c>
      <c r="N39" s="37"/>
      <c r="O39" s="37"/>
      <c r="P39" s="77">
        <f>M48</f>
        <v>20</v>
      </c>
      <c r="Q39" s="78" t="s">
        <v>41</v>
      </c>
      <c r="R39" s="72">
        <v>0</v>
      </c>
      <c r="S39" s="73"/>
    </row>
    <row r="40" spans="1:19" ht="20.25" customHeight="1">
      <c r="A40" s="69">
        <v>3</v>
      </c>
      <c r="B40" s="70" t="s">
        <v>45</v>
      </c>
      <c r="C40" s="19"/>
      <c r="D40" s="71" t="s">
        <v>38</v>
      </c>
      <c r="E40" s="72">
        <f>SUMIF(Rozpočet!K14:K65536,32,Rozpočet!I14:I65536)</f>
        <v>0</v>
      </c>
      <c r="F40" s="73"/>
      <c r="G40" s="69">
        <v>10</v>
      </c>
      <c r="H40" s="74" t="s">
        <v>46</v>
      </c>
      <c r="I40" s="35"/>
      <c r="J40" s="75">
        <v>0</v>
      </c>
      <c r="K40" s="76"/>
      <c r="L40" s="69">
        <v>15</v>
      </c>
      <c r="M40" s="33" t="s">
        <v>47</v>
      </c>
      <c r="N40" s="37"/>
      <c r="O40" s="37"/>
      <c r="P40" s="77">
        <f>M48</f>
        <v>20</v>
      </c>
      <c r="Q40" s="78" t="s">
        <v>41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42</v>
      </c>
      <c r="E41" s="72">
        <f>SUMIF(Rozpočet!K14:K65536,16,Rozpočet!I14:I65536)+SUMIF(Rozpočet!K14:K65536,128,Rozpočet!I14:I65536)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48</v>
      </c>
      <c r="N41" s="37"/>
      <c r="O41" s="37"/>
      <c r="P41" s="77">
        <f>M48</f>
        <v>20</v>
      </c>
      <c r="Q41" s="78" t="s">
        <v>41</v>
      </c>
      <c r="R41" s="72">
        <v>0</v>
      </c>
      <c r="S41" s="73"/>
    </row>
    <row r="42" spans="1:19" ht="20.25" customHeight="1">
      <c r="A42" s="69">
        <v>5</v>
      </c>
      <c r="B42" s="70" t="s">
        <v>49</v>
      </c>
      <c r="C42" s="19"/>
      <c r="D42" s="71" t="s">
        <v>38</v>
      </c>
      <c r="E42" s="72">
        <f>SUMIF(Rozpočet!K14:K65536,256,Rozpočet!I14:I65536)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50</v>
      </c>
      <c r="N42" s="37"/>
      <c r="O42" s="37"/>
      <c r="P42" s="77">
        <f>M48</f>
        <v>20</v>
      </c>
      <c r="Q42" s="78" t="s">
        <v>41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42</v>
      </c>
      <c r="E43" s="72">
        <f>SUMIF(Rozpočet!K14:K65536,64,Rozpočet!I14:I65536)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51</v>
      </c>
      <c r="N43" s="37"/>
      <c r="O43" s="37"/>
      <c r="P43" s="37"/>
      <c r="Q43" s="37"/>
      <c r="R43" s="72">
        <f>SUMIF(Rozpočet!K14:K65536,1024,Rozpočet!I14:I65536)</f>
        <v>0</v>
      </c>
      <c r="S43" s="73"/>
    </row>
    <row r="44" spans="1:19" ht="20.25" customHeight="1">
      <c r="A44" s="69">
        <v>7</v>
      </c>
      <c r="B44" s="82" t="s">
        <v>52</v>
      </c>
      <c r="C44" s="37"/>
      <c r="D44" s="35"/>
      <c r="E44" s="83">
        <f>SUM(E38:E43)</f>
        <v>0</v>
      </c>
      <c r="F44" s="47"/>
      <c r="G44" s="69">
        <v>12</v>
      </c>
      <c r="H44" s="82" t="s">
        <v>53</v>
      </c>
      <c r="I44" s="35"/>
      <c r="J44" s="84">
        <f>SUM(J38:J41)</f>
        <v>0</v>
      </c>
      <c r="K44" s="85"/>
      <c r="L44" s="69">
        <v>19</v>
      </c>
      <c r="M44" s="82" t="s">
        <v>54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55</v>
      </c>
      <c r="C45" s="88"/>
      <c r="D45" s="89"/>
      <c r="E45" s="90">
        <f>SUMIF(Rozpočet!K14:K65536,512,Rozpočet!I14:I65536)</f>
        <v>0</v>
      </c>
      <c r="F45" s="43"/>
      <c r="G45" s="86">
        <v>21</v>
      </c>
      <c r="H45" s="87" t="s">
        <v>56</v>
      </c>
      <c r="I45" s="89"/>
      <c r="J45" s="91">
        <v>0</v>
      </c>
      <c r="K45" s="92">
        <f>M48</f>
        <v>20</v>
      </c>
      <c r="L45" s="86">
        <v>22</v>
      </c>
      <c r="M45" s="87" t="s">
        <v>57</v>
      </c>
      <c r="N45" s="88"/>
      <c r="O45" s="42"/>
      <c r="P45" s="42"/>
      <c r="Q45" s="42"/>
      <c r="R45" s="90">
        <f>SUMIF(Rozpočet!K14:K65536,"&lt;4",Rozpočet!I14:I65536)+SUMIF(Rozpočet!K14:K65536,"&gt;1024",Rozpočet!I14:I65536)</f>
        <v>0</v>
      </c>
      <c r="S45" s="43"/>
    </row>
    <row r="46" spans="1:19" ht="20.25" customHeight="1">
      <c r="A46" s="93" t="s">
        <v>17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58</v>
      </c>
      <c r="M46" s="50"/>
      <c r="N46" s="65" t="s">
        <v>59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60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61</v>
      </c>
      <c r="B48" s="27"/>
      <c r="C48" s="27"/>
      <c r="D48" s="27"/>
      <c r="E48" s="27"/>
      <c r="F48" s="28"/>
      <c r="G48" s="98" t="s">
        <v>62</v>
      </c>
      <c r="H48" s="27"/>
      <c r="I48" s="27"/>
      <c r="J48" s="27"/>
      <c r="K48" s="27"/>
      <c r="L48" s="69">
        <v>24</v>
      </c>
      <c r="M48" s="99">
        <v>20</v>
      </c>
      <c r="N48" s="35" t="s">
        <v>41</v>
      </c>
      <c r="O48" s="100">
        <f>R47-O49</f>
        <v>0</v>
      </c>
      <c r="P48" s="27" t="s">
        <v>63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16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41</v>
      </c>
      <c r="O49" s="100"/>
      <c r="P49" s="37" t="s">
        <v>63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64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65</v>
      </c>
      <c r="B51" s="27"/>
      <c r="C51" s="27"/>
      <c r="D51" s="27"/>
      <c r="E51" s="27"/>
      <c r="F51" s="28"/>
      <c r="G51" s="98" t="s">
        <v>62</v>
      </c>
      <c r="H51" s="27"/>
      <c r="I51" s="27"/>
      <c r="J51" s="27"/>
      <c r="K51" s="27"/>
      <c r="L51" s="63" t="s">
        <v>66</v>
      </c>
      <c r="M51" s="50"/>
      <c r="N51" s="65" t="s">
        <v>67</v>
      </c>
      <c r="O51" s="49"/>
      <c r="P51" s="49"/>
      <c r="Q51" s="49"/>
      <c r="R51" s="108"/>
      <c r="S51" s="52"/>
    </row>
    <row r="52" spans="1:19" ht="20.25" customHeight="1">
      <c r="A52" s="103" t="s">
        <v>18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68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69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61</v>
      </c>
      <c r="B54" s="42"/>
      <c r="C54" s="42"/>
      <c r="D54" s="42"/>
      <c r="E54" s="42"/>
      <c r="F54" s="110"/>
      <c r="G54" s="111" t="s">
        <v>62</v>
      </c>
      <c r="H54" s="42"/>
      <c r="I54" s="42"/>
      <c r="J54" s="42"/>
      <c r="K54" s="42"/>
      <c r="L54" s="86">
        <v>29</v>
      </c>
      <c r="M54" s="87" t="s">
        <v>70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K">
    <outlinePr summaryBelow="0"/>
    <pageSetUpPr fitToPage="1"/>
  </sheetPr>
  <dimension ref="A1:C36"/>
  <sheetViews>
    <sheetView showGridLines="0" workbookViewId="0">
      <pane ySplit="13" topLeftCell="A14" activePane="bottomLeft" state="frozenSplit"/>
      <selection pane="bottomLeft" activeCell="B8" sqref="B8"/>
    </sheetView>
  </sheetViews>
  <sheetFormatPr defaultColWidth="9.140625" defaultRowHeight="12.75" customHeight="1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3" t="s">
        <v>71</v>
      </c>
      <c r="B1" s="114"/>
      <c r="C1" s="115"/>
    </row>
    <row r="2" spans="1:3" ht="12" customHeight="1">
      <c r="A2" s="116" t="s">
        <v>72</v>
      </c>
      <c r="B2" s="117" t="str">
        <f>IF('Krycí list rozpočtu'!E5="","",'Krycí list rozpočtu'!E5)</f>
        <v>Oprava spevnenej plochy</v>
      </c>
      <c r="C2" s="118"/>
    </row>
    <row r="3" spans="1:3" ht="12" customHeight="1">
      <c r="A3" s="116" t="s">
        <v>73</v>
      </c>
      <c r="B3" s="117" t="str">
        <f>IF('Krycí list rozpočtu'!E7="","",'Krycí list rozpočtu'!E7)</f>
        <v/>
      </c>
      <c r="C3" s="119"/>
    </row>
    <row r="4" spans="1:3" ht="12" customHeight="1">
      <c r="A4" s="116" t="s">
        <v>74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75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76</v>
      </c>
      <c r="B7" s="117" t="str">
        <f>IF('Krycí list rozpočtu'!E26="","",'Krycí list rozpočtu'!E26)</f>
        <v>Mestská časť Košice - Sever</v>
      </c>
      <c r="C7" s="119"/>
    </row>
    <row r="8" spans="1:3" ht="12" customHeight="1">
      <c r="A8" s="120" t="s">
        <v>77</v>
      </c>
      <c r="B8" s="117"/>
      <c r="C8" s="119"/>
    </row>
    <row r="9" spans="1:3" ht="12" customHeight="1">
      <c r="A9" s="120" t="s">
        <v>78</v>
      </c>
      <c r="B9" s="117" t="str">
        <f>IF('Krycí list rozpočtu'!O31="","",'Krycí list rozpočtu'!O31)</f>
        <v/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79</v>
      </c>
      <c r="B11" s="123" t="s">
        <v>80</v>
      </c>
      <c r="C11" s="124" t="s">
        <v>81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11.25">
      <c r="A14" s="220" t="str">
        <f>IF(Rozpočet!D14&lt;&gt;"",Rozpočet!D14,"")</f>
        <v/>
      </c>
      <c r="B14" s="221" t="str">
        <f>IF(Rozpočet!E14&lt;&gt;"",Rozpočet!E14,"")</f>
        <v>Hlinkova č. 10-12</v>
      </c>
      <c r="C14" s="222">
        <f>IF(Rozpočet!I14&lt;&gt;"",Rozpočet!I14,"")</f>
        <v>0</v>
      </c>
    </row>
    <row r="15" spans="1:3" s="134" customFormat="1" ht="11.25">
      <c r="A15" s="220" t="str">
        <f>IF(Rozpočet!D35&lt;&gt;"",Rozpočet!D35,"")</f>
        <v/>
      </c>
      <c r="B15" s="221" t="str">
        <f>IF(Rozpočet!E35&lt;&gt;"",Rozpočet!E35,"")</f>
        <v>Hlinkova č 12-14</v>
      </c>
      <c r="C15" s="222">
        <f>IF(Rozpočet!I35&lt;&gt;"",Rozpočet!I35,"")</f>
        <v>0</v>
      </c>
    </row>
    <row r="16" spans="1:3" s="134" customFormat="1" ht="11.25">
      <c r="A16" s="223"/>
      <c r="B16" s="224" t="str">
        <f>IF(Rozpočet!E56&lt;&gt;"",Rozpočet!E56,"")</f>
        <v>Celkom</v>
      </c>
      <c r="C16" s="225">
        <f>IF(Rozpočet!I56&lt;&gt;"",Rozpočet!I56,"")</f>
        <v>0</v>
      </c>
    </row>
    <row r="17" spans="1:3" s="134" customFormat="1" ht="12.75" customHeight="1">
      <c r="A17" s="217"/>
      <c r="B17" s="218"/>
      <c r="C17" s="219"/>
    </row>
    <row r="18" spans="1:3" s="134" customFormat="1" ht="12.75" customHeight="1">
      <c r="A18" s="131"/>
      <c r="B18" s="132"/>
      <c r="C18" s="133"/>
    </row>
    <row r="19" spans="1:3" s="134" customFormat="1" ht="12.75" customHeight="1">
      <c r="A19" s="131"/>
      <c r="B19" s="132"/>
      <c r="C19" s="133"/>
    </row>
    <row r="20" spans="1:3" s="134" customFormat="1" ht="12.75" customHeight="1">
      <c r="A20" s="131"/>
      <c r="B20" s="132"/>
      <c r="C20" s="133"/>
    </row>
    <row r="21" spans="1:3" s="134" customFormat="1" ht="12.75" customHeight="1">
      <c r="A21" s="131"/>
      <c r="B21" s="132"/>
      <c r="C21" s="133"/>
    </row>
    <row r="22" spans="1:3" s="134" customFormat="1" ht="12.75" customHeight="1">
      <c r="A22" s="131"/>
      <c r="B22" s="132"/>
      <c r="C22" s="133"/>
    </row>
    <row r="23" spans="1:3" s="134" customFormat="1" ht="12.75" customHeight="1">
      <c r="A23" s="131"/>
      <c r="B23" s="132"/>
      <c r="C23" s="133"/>
    </row>
    <row r="24" spans="1:3" s="134" customFormat="1" ht="12.75" customHeight="1">
      <c r="A24" s="131"/>
      <c r="B24" s="132"/>
      <c r="C24" s="133"/>
    </row>
    <row r="25" spans="1:3" s="134" customFormat="1" ht="12.75" customHeight="1">
      <c r="A25" s="131"/>
      <c r="B25" s="132"/>
      <c r="C25" s="133"/>
    </row>
    <row r="26" spans="1:3" s="134" customFormat="1" ht="12.75" customHeight="1">
      <c r="A26" s="131"/>
      <c r="B26" s="132"/>
      <c r="C26" s="133"/>
    </row>
    <row r="27" spans="1:3" s="134" customFormat="1" ht="12.75" customHeight="1">
      <c r="A27" s="131"/>
      <c r="B27" s="132"/>
      <c r="C27" s="133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4" customFormat="1" ht="12.75" customHeight="1">
      <c r="A31" s="131"/>
      <c r="B31" s="132"/>
      <c r="C31" s="133"/>
    </row>
    <row r="32" spans="1:3" s="134" customFormat="1" ht="12.75" customHeight="1">
      <c r="A32" s="131"/>
      <c r="B32" s="132"/>
      <c r="C32" s="133"/>
    </row>
    <row r="33" spans="1:3" s="134" customFormat="1" ht="12.75" customHeight="1">
      <c r="A33" s="131"/>
      <c r="B33" s="132"/>
      <c r="C33" s="133"/>
    </row>
    <row r="34" spans="1:3" s="134" customFormat="1" ht="12.75" customHeight="1">
      <c r="A34" s="131"/>
      <c r="B34" s="132"/>
      <c r="C34" s="133"/>
    </row>
    <row r="35" spans="1:3" s="134" customFormat="1" ht="12.75" customHeight="1">
      <c r="A35" s="131"/>
      <c r="B35" s="132"/>
      <c r="C35" s="133"/>
    </row>
    <row r="36" spans="1:3" s="135" customFormat="1" ht="12.75" customHeight="1">
      <c r="A36" s="134"/>
      <c r="B36" s="132"/>
      <c r="C36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M56"/>
  <sheetViews>
    <sheetView showGridLines="0" tabSelected="1" workbookViewId="0">
      <pane ySplit="13" topLeftCell="A71" activePane="bottomLeft" state="frozenSplit"/>
      <selection pane="bottomLeft" activeCell="H15" sqref="H15:H55"/>
    </sheetView>
  </sheetViews>
  <sheetFormatPr defaultColWidth="9.140625" defaultRowHeight="11.25" customHeight="1" outlineLevelRow="1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6.570312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82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72</v>
      </c>
      <c r="B2" s="148"/>
      <c r="C2" s="149" t="str">
        <f>IF('Krycí list rozpočtu'!E5="","",'Krycí list rozpočtu'!E5)</f>
        <v>Oprava spevnenej plochy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73</v>
      </c>
      <c r="B3" s="148"/>
      <c r="C3" s="149" t="str">
        <f>IF('Krycí list rozpočtu'!E7="","",'Krycí list rozpočtu'!E7)</f>
        <v/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74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83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76</v>
      </c>
      <c r="B7" s="148"/>
      <c r="C7" s="149" t="str">
        <f>IF('Krycí list rozpočtu'!E26="","",'Krycí list rozpočtu'!E26)</f>
        <v>Mestská časť Košice - Sever</v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77</v>
      </c>
      <c r="B8" s="148"/>
      <c r="C8" s="149"/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78</v>
      </c>
      <c r="B9" s="148"/>
      <c r="C9" s="149" t="str">
        <f>IF('Krycí list rozpočtu'!O31="","",'Krycí list rozpočtu'!O31)</f>
        <v/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84</v>
      </c>
      <c r="B11" s="155" t="s">
        <v>85</v>
      </c>
      <c r="C11" s="155" t="s">
        <v>86</v>
      </c>
      <c r="D11" s="155" t="s">
        <v>87</v>
      </c>
      <c r="E11" s="155" t="s">
        <v>80</v>
      </c>
      <c r="F11" s="155" t="s">
        <v>88</v>
      </c>
      <c r="G11" s="155" t="s">
        <v>89</v>
      </c>
      <c r="H11" s="155" t="s">
        <v>90</v>
      </c>
      <c r="I11" s="155" t="s">
        <v>81</v>
      </c>
      <c r="J11" s="156" t="s">
        <v>91</v>
      </c>
      <c r="K11" s="157" t="s">
        <v>92</v>
      </c>
      <c r="L11" s="158" t="s">
        <v>93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3.5" thickBot="1">
      <c r="A14" s="178"/>
      <c r="B14" s="179"/>
      <c r="C14" s="179"/>
      <c r="D14" s="180" t="s">
        <v>94</v>
      </c>
      <c r="E14" s="181" t="s">
        <v>95</v>
      </c>
      <c r="F14" s="178"/>
      <c r="G14" s="182"/>
      <c r="H14" s="183"/>
      <c r="I14" s="183">
        <f>SUBTOTAL(9,I15:I34)</f>
        <v>0</v>
      </c>
      <c r="J14" s="184"/>
      <c r="K14" s="185"/>
      <c r="L14" s="185" t="s">
        <v>96</v>
      </c>
    </row>
    <row r="15" spans="1:12" ht="22.5" outlineLevel="1">
      <c r="A15" s="193" t="s">
        <v>10</v>
      </c>
      <c r="B15" s="194"/>
      <c r="C15" s="194"/>
      <c r="D15" s="195" t="s">
        <v>97</v>
      </c>
      <c r="E15" s="196" t="s">
        <v>98</v>
      </c>
      <c r="F15" s="197" t="s">
        <v>99</v>
      </c>
      <c r="G15" s="198">
        <v>23</v>
      </c>
      <c r="H15" s="199"/>
      <c r="I15" s="199">
        <f t="shared" ref="I15:I34" si="0">ROUND(G15*H15,2)</f>
        <v>0</v>
      </c>
      <c r="J15" s="207">
        <v>20</v>
      </c>
      <c r="K15" s="177">
        <v>8</v>
      </c>
      <c r="L15" s="177" t="s">
        <v>100</v>
      </c>
    </row>
    <row r="16" spans="1:12" ht="22.5" outlineLevel="1">
      <c r="A16" s="192" t="s">
        <v>101</v>
      </c>
      <c r="B16" s="186"/>
      <c r="C16" s="186"/>
      <c r="D16" s="187" t="s">
        <v>102</v>
      </c>
      <c r="E16" s="188" t="s">
        <v>103</v>
      </c>
      <c r="F16" s="189" t="s">
        <v>99</v>
      </c>
      <c r="G16" s="190">
        <v>70</v>
      </c>
      <c r="H16" s="191"/>
      <c r="I16" s="191">
        <f t="shared" si="0"/>
        <v>0</v>
      </c>
      <c r="J16" s="208">
        <v>20</v>
      </c>
      <c r="K16" s="177">
        <v>8</v>
      </c>
      <c r="L16" s="177" t="s">
        <v>100</v>
      </c>
    </row>
    <row r="17" spans="1:12" ht="22.5" outlineLevel="1">
      <c r="A17" s="192" t="s">
        <v>104</v>
      </c>
      <c r="B17" s="186"/>
      <c r="C17" s="186"/>
      <c r="D17" s="187" t="s">
        <v>105</v>
      </c>
      <c r="E17" s="188" t="s">
        <v>106</v>
      </c>
      <c r="F17" s="189" t="s">
        <v>99</v>
      </c>
      <c r="G17" s="190">
        <v>47</v>
      </c>
      <c r="H17" s="191"/>
      <c r="I17" s="191">
        <f t="shared" si="0"/>
        <v>0</v>
      </c>
      <c r="J17" s="208">
        <v>20</v>
      </c>
      <c r="K17" s="177">
        <v>8</v>
      </c>
      <c r="L17" s="177" t="s">
        <v>100</v>
      </c>
    </row>
    <row r="18" spans="1:12" ht="22.5" outlineLevel="1">
      <c r="A18" s="192" t="s">
        <v>107</v>
      </c>
      <c r="B18" s="186"/>
      <c r="C18" s="186"/>
      <c r="D18" s="187" t="s">
        <v>108</v>
      </c>
      <c r="E18" s="188" t="s">
        <v>109</v>
      </c>
      <c r="F18" s="189" t="s">
        <v>99</v>
      </c>
      <c r="G18" s="190">
        <v>14</v>
      </c>
      <c r="H18" s="191"/>
      <c r="I18" s="191">
        <f t="shared" si="0"/>
        <v>0</v>
      </c>
      <c r="J18" s="208">
        <v>20</v>
      </c>
      <c r="K18" s="177">
        <v>8</v>
      </c>
      <c r="L18" s="177" t="s">
        <v>100</v>
      </c>
    </row>
    <row r="19" spans="1:12" ht="22.5" outlineLevel="1">
      <c r="A19" s="192" t="s">
        <v>110</v>
      </c>
      <c r="B19" s="186"/>
      <c r="C19" s="186"/>
      <c r="D19" s="187" t="s">
        <v>111</v>
      </c>
      <c r="E19" s="188" t="s">
        <v>112</v>
      </c>
      <c r="F19" s="189" t="s">
        <v>113</v>
      </c>
      <c r="G19" s="190">
        <v>43.2</v>
      </c>
      <c r="H19" s="191"/>
      <c r="I19" s="191">
        <f t="shared" si="0"/>
        <v>0</v>
      </c>
      <c r="J19" s="208">
        <v>20</v>
      </c>
      <c r="K19" s="177">
        <v>8</v>
      </c>
      <c r="L19" s="177" t="s">
        <v>100</v>
      </c>
    </row>
    <row r="20" spans="1:12" ht="12.75" outlineLevel="1">
      <c r="A20" s="192" t="s">
        <v>114</v>
      </c>
      <c r="B20" s="186"/>
      <c r="C20" s="186"/>
      <c r="D20" s="187" t="s">
        <v>115</v>
      </c>
      <c r="E20" s="188" t="s">
        <v>116</v>
      </c>
      <c r="F20" s="189" t="s">
        <v>99</v>
      </c>
      <c r="G20" s="190">
        <v>70</v>
      </c>
      <c r="H20" s="191"/>
      <c r="I20" s="191">
        <f t="shared" si="0"/>
        <v>0</v>
      </c>
      <c r="J20" s="208">
        <v>20</v>
      </c>
      <c r="K20" s="177">
        <v>8</v>
      </c>
      <c r="L20" s="177" t="s">
        <v>100</v>
      </c>
    </row>
    <row r="21" spans="1:12" ht="22.5" outlineLevel="1">
      <c r="A21" s="192" t="s">
        <v>117</v>
      </c>
      <c r="B21" s="186"/>
      <c r="C21" s="186"/>
      <c r="D21" s="187" t="s">
        <v>118</v>
      </c>
      <c r="E21" s="188" t="s">
        <v>119</v>
      </c>
      <c r="F21" s="189" t="s">
        <v>99</v>
      </c>
      <c r="G21" s="190">
        <v>70</v>
      </c>
      <c r="H21" s="191"/>
      <c r="I21" s="191">
        <f t="shared" si="0"/>
        <v>0</v>
      </c>
      <c r="J21" s="208">
        <v>20</v>
      </c>
      <c r="K21" s="177">
        <v>8</v>
      </c>
      <c r="L21" s="177" t="s">
        <v>100</v>
      </c>
    </row>
    <row r="22" spans="1:12" ht="22.5" outlineLevel="1">
      <c r="A22" s="192" t="s">
        <v>120</v>
      </c>
      <c r="B22" s="186"/>
      <c r="C22" s="186"/>
      <c r="D22" s="187" t="s">
        <v>121</v>
      </c>
      <c r="E22" s="188" t="s">
        <v>122</v>
      </c>
      <c r="F22" s="189" t="s">
        <v>123</v>
      </c>
      <c r="G22" s="190">
        <v>3.1</v>
      </c>
      <c r="H22" s="191"/>
      <c r="I22" s="191">
        <f t="shared" si="0"/>
        <v>0</v>
      </c>
      <c r="J22" s="208">
        <v>20</v>
      </c>
      <c r="K22" s="177">
        <v>8</v>
      </c>
      <c r="L22" s="177" t="s">
        <v>100</v>
      </c>
    </row>
    <row r="23" spans="1:12" ht="12.75" outlineLevel="1">
      <c r="A23" s="192" t="s">
        <v>124</v>
      </c>
      <c r="B23" s="186"/>
      <c r="C23" s="186"/>
      <c r="D23" s="187" t="s">
        <v>125</v>
      </c>
      <c r="E23" s="188" t="s">
        <v>126</v>
      </c>
      <c r="F23" s="189" t="s">
        <v>99</v>
      </c>
      <c r="G23" s="190">
        <v>70</v>
      </c>
      <c r="H23" s="191"/>
      <c r="I23" s="191">
        <f t="shared" si="0"/>
        <v>0</v>
      </c>
      <c r="J23" s="208">
        <v>20</v>
      </c>
      <c r="K23" s="177">
        <v>8</v>
      </c>
      <c r="L23" s="177" t="s">
        <v>100</v>
      </c>
    </row>
    <row r="24" spans="1:12" ht="12.75" outlineLevel="1">
      <c r="A24" s="192" t="s">
        <v>127</v>
      </c>
      <c r="B24" s="186"/>
      <c r="C24" s="186"/>
      <c r="D24" s="187" t="s">
        <v>128</v>
      </c>
      <c r="E24" s="188" t="s">
        <v>129</v>
      </c>
      <c r="F24" s="189" t="s">
        <v>99</v>
      </c>
      <c r="G24" s="190">
        <v>70</v>
      </c>
      <c r="H24" s="191"/>
      <c r="I24" s="191">
        <f t="shared" si="0"/>
        <v>0</v>
      </c>
      <c r="J24" s="208">
        <v>20</v>
      </c>
      <c r="K24" s="177">
        <v>8</v>
      </c>
      <c r="L24" s="177" t="s">
        <v>100</v>
      </c>
    </row>
    <row r="25" spans="1:12" ht="22.5" outlineLevel="1">
      <c r="A25" s="192" t="s">
        <v>130</v>
      </c>
      <c r="B25" s="186"/>
      <c r="C25" s="186"/>
      <c r="D25" s="187" t="s">
        <v>131</v>
      </c>
      <c r="E25" s="188" t="s">
        <v>132</v>
      </c>
      <c r="F25" s="189" t="s">
        <v>99</v>
      </c>
      <c r="G25" s="190">
        <v>14</v>
      </c>
      <c r="H25" s="191"/>
      <c r="I25" s="191">
        <f t="shared" si="0"/>
        <v>0</v>
      </c>
      <c r="J25" s="208">
        <v>20</v>
      </c>
      <c r="K25" s="177">
        <v>8</v>
      </c>
      <c r="L25" s="177" t="s">
        <v>100</v>
      </c>
    </row>
    <row r="26" spans="1:12" ht="12.75" outlineLevel="1">
      <c r="A26" s="192" t="s">
        <v>133</v>
      </c>
      <c r="B26" s="186"/>
      <c r="C26" s="186"/>
      <c r="D26" s="187" t="s">
        <v>134</v>
      </c>
      <c r="E26" s="188" t="s">
        <v>135</v>
      </c>
      <c r="F26" s="189" t="s">
        <v>99</v>
      </c>
      <c r="G26" s="190">
        <v>70</v>
      </c>
      <c r="H26" s="191"/>
      <c r="I26" s="191">
        <f t="shared" si="0"/>
        <v>0</v>
      </c>
      <c r="J26" s="208">
        <v>20</v>
      </c>
      <c r="K26" s="177">
        <v>8</v>
      </c>
      <c r="L26" s="177" t="s">
        <v>100</v>
      </c>
    </row>
    <row r="27" spans="1:12" ht="12.75" outlineLevel="1">
      <c r="A27" s="192" t="s">
        <v>136</v>
      </c>
      <c r="B27" s="186"/>
      <c r="C27" s="186"/>
      <c r="D27" s="187" t="s">
        <v>137</v>
      </c>
      <c r="E27" s="188" t="s">
        <v>138</v>
      </c>
      <c r="F27" s="189" t="s">
        <v>139</v>
      </c>
      <c r="G27" s="190">
        <v>667.8</v>
      </c>
      <c r="H27" s="191"/>
      <c r="I27" s="191">
        <f t="shared" si="0"/>
        <v>0</v>
      </c>
      <c r="J27" s="208">
        <v>20</v>
      </c>
      <c r="K27" s="177">
        <v>8</v>
      </c>
      <c r="L27" s="177" t="s">
        <v>100</v>
      </c>
    </row>
    <row r="28" spans="1:12" ht="12.75" outlineLevel="1">
      <c r="A28" s="192" t="s">
        <v>140</v>
      </c>
      <c r="B28" s="186"/>
      <c r="C28" s="186"/>
      <c r="D28" s="187" t="s">
        <v>141</v>
      </c>
      <c r="E28" s="188" t="s">
        <v>142</v>
      </c>
      <c r="F28" s="189" t="s">
        <v>139</v>
      </c>
      <c r="G28" s="190">
        <v>56</v>
      </c>
      <c r="H28" s="191"/>
      <c r="I28" s="191">
        <f t="shared" si="0"/>
        <v>0</v>
      </c>
      <c r="J28" s="208">
        <v>20</v>
      </c>
      <c r="K28" s="177">
        <v>8</v>
      </c>
      <c r="L28" s="177" t="s">
        <v>100</v>
      </c>
    </row>
    <row r="29" spans="1:12" ht="22.5" outlineLevel="1">
      <c r="A29" s="192" t="s">
        <v>143</v>
      </c>
      <c r="B29" s="186"/>
      <c r="C29" s="186"/>
      <c r="D29" s="187" t="s">
        <v>144</v>
      </c>
      <c r="E29" s="188" t="s">
        <v>145</v>
      </c>
      <c r="F29" s="189" t="s">
        <v>113</v>
      </c>
      <c r="G29" s="190">
        <v>43.2</v>
      </c>
      <c r="H29" s="191"/>
      <c r="I29" s="191">
        <f t="shared" si="0"/>
        <v>0</v>
      </c>
      <c r="J29" s="208">
        <v>20</v>
      </c>
      <c r="K29" s="177">
        <v>8</v>
      </c>
      <c r="L29" s="177" t="s">
        <v>100</v>
      </c>
    </row>
    <row r="30" spans="1:12" ht="12.75" outlineLevel="1">
      <c r="A30" s="192" t="s">
        <v>146</v>
      </c>
      <c r="B30" s="186"/>
      <c r="C30" s="186"/>
      <c r="D30" s="187" t="s">
        <v>147</v>
      </c>
      <c r="E30" s="188" t="s">
        <v>148</v>
      </c>
      <c r="F30" s="189" t="s">
        <v>139</v>
      </c>
      <c r="G30" s="190">
        <v>26.26</v>
      </c>
      <c r="H30" s="191"/>
      <c r="I30" s="191">
        <f t="shared" si="0"/>
        <v>0</v>
      </c>
      <c r="J30" s="208">
        <v>20</v>
      </c>
      <c r="K30" s="177">
        <v>8</v>
      </c>
      <c r="L30" s="177" t="s">
        <v>100</v>
      </c>
    </row>
    <row r="31" spans="1:12" ht="22.5" outlineLevel="1">
      <c r="A31" s="192" t="s">
        <v>149</v>
      </c>
      <c r="B31" s="186"/>
      <c r="C31" s="186"/>
      <c r="D31" s="187" t="s">
        <v>150</v>
      </c>
      <c r="E31" s="188" t="s">
        <v>151</v>
      </c>
      <c r="F31" s="189" t="s">
        <v>113</v>
      </c>
      <c r="G31" s="190">
        <v>18</v>
      </c>
      <c r="H31" s="191"/>
      <c r="I31" s="191">
        <f t="shared" si="0"/>
        <v>0</v>
      </c>
      <c r="J31" s="208">
        <v>20</v>
      </c>
      <c r="K31" s="177">
        <v>8</v>
      </c>
      <c r="L31" s="177" t="s">
        <v>100</v>
      </c>
    </row>
    <row r="32" spans="1:12" ht="12.75" outlineLevel="1">
      <c r="A32" s="192" t="s">
        <v>152</v>
      </c>
      <c r="B32" s="186"/>
      <c r="C32" s="186"/>
      <c r="D32" s="187" t="s">
        <v>153</v>
      </c>
      <c r="E32" s="188" t="s">
        <v>154</v>
      </c>
      <c r="F32" s="189" t="s">
        <v>155</v>
      </c>
      <c r="G32" s="190">
        <v>39.347000000000001</v>
      </c>
      <c r="H32" s="191"/>
      <c r="I32" s="191">
        <f t="shared" si="0"/>
        <v>0</v>
      </c>
      <c r="J32" s="208">
        <v>20</v>
      </c>
      <c r="K32" s="177">
        <v>8</v>
      </c>
      <c r="L32" s="177" t="s">
        <v>100</v>
      </c>
    </row>
    <row r="33" spans="1:12" ht="12.75" outlineLevel="1">
      <c r="A33" s="192" t="s">
        <v>156</v>
      </c>
      <c r="B33" s="186"/>
      <c r="C33" s="186"/>
      <c r="D33" s="187" t="s">
        <v>157</v>
      </c>
      <c r="E33" s="188" t="s">
        <v>158</v>
      </c>
      <c r="F33" s="189" t="s">
        <v>155</v>
      </c>
      <c r="G33" s="190">
        <v>550.85799999999995</v>
      </c>
      <c r="H33" s="191"/>
      <c r="I33" s="191">
        <f t="shared" si="0"/>
        <v>0</v>
      </c>
      <c r="J33" s="208">
        <v>20</v>
      </c>
      <c r="K33" s="177">
        <v>8</v>
      </c>
      <c r="L33" s="177" t="s">
        <v>100</v>
      </c>
    </row>
    <row r="34" spans="1:12" ht="13.5" outlineLevel="1" thickBot="1">
      <c r="A34" s="200" t="s">
        <v>159</v>
      </c>
      <c r="B34" s="201"/>
      <c r="C34" s="201"/>
      <c r="D34" s="202" t="s">
        <v>160</v>
      </c>
      <c r="E34" s="203" t="s">
        <v>161</v>
      </c>
      <c r="F34" s="204" t="s">
        <v>155</v>
      </c>
      <c r="G34" s="205">
        <v>39.347000000000001</v>
      </c>
      <c r="H34" s="206"/>
      <c r="I34" s="206">
        <f t="shared" si="0"/>
        <v>0</v>
      </c>
      <c r="J34" s="209">
        <v>20</v>
      </c>
      <c r="K34" s="177">
        <v>8</v>
      </c>
      <c r="L34" s="177" t="s">
        <v>100</v>
      </c>
    </row>
    <row r="35" spans="1:12" ht="13.5" thickBot="1">
      <c r="A35" s="178"/>
      <c r="B35" s="179"/>
      <c r="C35" s="179"/>
      <c r="D35" s="180" t="s">
        <v>94</v>
      </c>
      <c r="E35" s="181" t="s">
        <v>162</v>
      </c>
      <c r="F35" s="178"/>
      <c r="G35" s="182"/>
      <c r="H35" s="183"/>
      <c r="I35" s="183">
        <f>SUBTOTAL(9,I36:I55)</f>
        <v>0</v>
      </c>
      <c r="J35" s="184"/>
      <c r="K35" s="185"/>
      <c r="L35" s="185" t="s">
        <v>96</v>
      </c>
    </row>
    <row r="36" spans="1:12" ht="22.5" outlineLevel="1">
      <c r="A36" s="193" t="s">
        <v>163</v>
      </c>
      <c r="B36" s="194"/>
      <c r="C36" s="194"/>
      <c r="D36" s="195" t="s">
        <v>97</v>
      </c>
      <c r="E36" s="196" t="s">
        <v>98</v>
      </c>
      <c r="F36" s="197" t="s">
        <v>99</v>
      </c>
      <c r="G36" s="198">
        <v>0</v>
      </c>
      <c r="H36" s="199"/>
      <c r="I36" s="199">
        <f t="shared" ref="I36:I55" si="1">ROUND(G36*H36,2)</f>
        <v>0</v>
      </c>
      <c r="J36" s="207">
        <v>20</v>
      </c>
      <c r="K36" s="177">
        <v>8</v>
      </c>
      <c r="L36" s="177" t="s">
        <v>100</v>
      </c>
    </row>
    <row r="37" spans="1:12" ht="22.5" outlineLevel="1">
      <c r="A37" s="192" t="s">
        <v>164</v>
      </c>
      <c r="B37" s="186"/>
      <c r="C37" s="186"/>
      <c r="D37" s="187" t="s">
        <v>102</v>
      </c>
      <c r="E37" s="188" t="s">
        <v>103</v>
      </c>
      <c r="F37" s="189" t="s">
        <v>99</v>
      </c>
      <c r="G37" s="190">
        <v>85</v>
      </c>
      <c r="H37" s="191"/>
      <c r="I37" s="191">
        <f t="shared" si="1"/>
        <v>0</v>
      </c>
      <c r="J37" s="208">
        <v>20</v>
      </c>
      <c r="K37" s="177">
        <v>8</v>
      </c>
      <c r="L37" s="177" t="s">
        <v>100</v>
      </c>
    </row>
    <row r="38" spans="1:12" ht="22.5" outlineLevel="1">
      <c r="A38" s="192" t="s">
        <v>165</v>
      </c>
      <c r="B38" s="186"/>
      <c r="C38" s="186"/>
      <c r="D38" s="187" t="s">
        <v>105</v>
      </c>
      <c r="E38" s="188" t="s">
        <v>106</v>
      </c>
      <c r="F38" s="189" t="s">
        <v>99</v>
      </c>
      <c r="G38" s="190">
        <v>85</v>
      </c>
      <c r="H38" s="191"/>
      <c r="I38" s="191">
        <f t="shared" si="1"/>
        <v>0</v>
      </c>
      <c r="J38" s="208">
        <v>20</v>
      </c>
      <c r="K38" s="177">
        <v>8</v>
      </c>
      <c r="L38" s="177" t="s">
        <v>100</v>
      </c>
    </row>
    <row r="39" spans="1:12" ht="22.5" outlineLevel="1">
      <c r="A39" s="192" t="s">
        <v>166</v>
      </c>
      <c r="B39" s="186"/>
      <c r="C39" s="186"/>
      <c r="D39" s="187" t="s">
        <v>108</v>
      </c>
      <c r="E39" s="188" t="s">
        <v>109</v>
      </c>
      <c r="F39" s="189" t="s">
        <v>99</v>
      </c>
      <c r="G39" s="190">
        <v>10</v>
      </c>
      <c r="H39" s="191"/>
      <c r="I39" s="191">
        <f t="shared" si="1"/>
        <v>0</v>
      </c>
      <c r="J39" s="208">
        <v>20</v>
      </c>
      <c r="K39" s="177">
        <v>8</v>
      </c>
      <c r="L39" s="177" t="s">
        <v>100</v>
      </c>
    </row>
    <row r="40" spans="1:12" ht="22.5" outlineLevel="1">
      <c r="A40" s="192" t="s">
        <v>167</v>
      </c>
      <c r="B40" s="186"/>
      <c r="C40" s="186"/>
      <c r="D40" s="187" t="s">
        <v>111</v>
      </c>
      <c r="E40" s="188" t="s">
        <v>112</v>
      </c>
      <c r="F40" s="189" t="s">
        <v>113</v>
      </c>
      <c r="G40" s="190">
        <v>39.5</v>
      </c>
      <c r="H40" s="191"/>
      <c r="I40" s="191">
        <f t="shared" si="1"/>
        <v>0</v>
      </c>
      <c r="J40" s="208">
        <v>20</v>
      </c>
      <c r="K40" s="177">
        <v>8</v>
      </c>
      <c r="L40" s="177" t="s">
        <v>100</v>
      </c>
    </row>
    <row r="41" spans="1:12" ht="12.75" outlineLevel="1">
      <c r="A41" s="192" t="s">
        <v>168</v>
      </c>
      <c r="B41" s="186"/>
      <c r="C41" s="186"/>
      <c r="D41" s="187" t="s">
        <v>115</v>
      </c>
      <c r="E41" s="188" t="s">
        <v>116</v>
      </c>
      <c r="F41" s="189" t="s">
        <v>99</v>
      </c>
      <c r="G41" s="190">
        <v>85</v>
      </c>
      <c r="H41" s="191"/>
      <c r="I41" s="191">
        <f t="shared" si="1"/>
        <v>0</v>
      </c>
      <c r="J41" s="208">
        <v>20</v>
      </c>
      <c r="K41" s="177">
        <v>8</v>
      </c>
      <c r="L41" s="177" t="s">
        <v>100</v>
      </c>
    </row>
    <row r="42" spans="1:12" ht="22.5" outlineLevel="1">
      <c r="A42" s="192" t="s">
        <v>169</v>
      </c>
      <c r="B42" s="186"/>
      <c r="C42" s="186"/>
      <c r="D42" s="187" t="s">
        <v>118</v>
      </c>
      <c r="E42" s="188" t="s">
        <v>119</v>
      </c>
      <c r="F42" s="189" t="s">
        <v>99</v>
      </c>
      <c r="G42" s="190">
        <v>85</v>
      </c>
      <c r="H42" s="191"/>
      <c r="I42" s="191">
        <f t="shared" si="1"/>
        <v>0</v>
      </c>
      <c r="J42" s="208">
        <v>20</v>
      </c>
      <c r="K42" s="177">
        <v>8</v>
      </c>
      <c r="L42" s="177" t="s">
        <v>100</v>
      </c>
    </row>
    <row r="43" spans="1:12" ht="22.5" outlineLevel="1">
      <c r="A43" s="192" t="s">
        <v>170</v>
      </c>
      <c r="B43" s="186"/>
      <c r="C43" s="186"/>
      <c r="D43" s="187" t="s">
        <v>121</v>
      </c>
      <c r="E43" s="188" t="s">
        <v>122</v>
      </c>
      <c r="F43" s="189" t="s">
        <v>123</v>
      </c>
      <c r="G43" s="190">
        <v>3.74</v>
      </c>
      <c r="H43" s="191"/>
      <c r="I43" s="191">
        <f t="shared" si="1"/>
        <v>0</v>
      </c>
      <c r="J43" s="208">
        <v>20</v>
      </c>
      <c r="K43" s="177">
        <v>8</v>
      </c>
      <c r="L43" s="177" t="s">
        <v>100</v>
      </c>
    </row>
    <row r="44" spans="1:12" ht="12.75" outlineLevel="1">
      <c r="A44" s="192" t="s">
        <v>171</v>
      </c>
      <c r="B44" s="186"/>
      <c r="C44" s="186"/>
      <c r="D44" s="187" t="s">
        <v>125</v>
      </c>
      <c r="E44" s="188" t="s">
        <v>126</v>
      </c>
      <c r="F44" s="189" t="s">
        <v>99</v>
      </c>
      <c r="G44" s="190">
        <v>85</v>
      </c>
      <c r="H44" s="191"/>
      <c r="I44" s="191">
        <f t="shared" si="1"/>
        <v>0</v>
      </c>
      <c r="J44" s="208">
        <v>20</v>
      </c>
      <c r="K44" s="177">
        <v>8</v>
      </c>
      <c r="L44" s="177" t="s">
        <v>100</v>
      </c>
    </row>
    <row r="45" spans="1:12" ht="12.75" outlineLevel="1">
      <c r="A45" s="192" t="s">
        <v>172</v>
      </c>
      <c r="B45" s="186"/>
      <c r="C45" s="186"/>
      <c r="D45" s="187" t="s">
        <v>128</v>
      </c>
      <c r="E45" s="188" t="s">
        <v>129</v>
      </c>
      <c r="F45" s="189" t="s">
        <v>99</v>
      </c>
      <c r="G45" s="190">
        <v>85</v>
      </c>
      <c r="H45" s="191"/>
      <c r="I45" s="191">
        <f t="shared" si="1"/>
        <v>0</v>
      </c>
      <c r="J45" s="208">
        <v>20</v>
      </c>
      <c r="K45" s="177">
        <v>8</v>
      </c>
      <c r="L45" s="177" t="s">
        <v>100</v>
      </c>
    </row>
    <row r="46" spans="1:12" ht="22.5" outlineLevel="1">
      <c r="A46" s="192" t="s">
        <v>173</v>
      </c>
      <c r="B46" s="186"/>
      <c r="C46" s="186"/>
      <c r="D46" s="187" t="s">
        <v>131</v>
      </c>
      <c r="E46" s="188" t="s">
        <v>132</v>
      </c>
      <c r="F46" s="189" t="s">
        <v>99</v>
      </c>
      <c r="G46" s="190">
        <v>10</v>
      </c>
      <c r="H46" s="191"/>
      <c r="I46" s="191">
        <f t="shared" si="1"/>
        <v>0</v>
      </c>
      <c r="J46" s="208">
        <v>20</v>
      </c>
      <c r="K46" s="177">
        <v>8</v>
      </c>
      <c r="L46" s="177" t="s">
        <v>100</v>
      </c>
    </row>
    <row r="47" spans="1:12" ht="12.75" outlineLevel="1">
      <c r="A47" s="192" t="s">
        <v>174</v>
      </c>
      <c r="B47" s="186"/>
      <c r="C47" s="186"/>
      <c r="D47" s="187" t="s">
        <v>134</v>
      </c>
      <c r="E47" s="188" t="s">
        <v>135</v>
      </c>
      <c r="F47" s="189" t="s">
        <v>99</v>
      </c>
      <c r="G47" s="190">
        <v>85</v>
      </c>
      <c r="H47" s="191"/>
      <c r="I47" s="191">
        <f t="shared" si="1"/>
        <v>0</v>
      </c>
      <c r="J47" s="208">
        <v>20</v>
      </c>
      <c r="K47" s="177">
        <v>8</v>
      </c>
      <c r="L47" s="177" t="s">
        <v>100</v>
      </c>
    </row>
    <row r="48" spans="1:12" ht="12.75" outlineLevel="1">
      <c r="A48" s="192" t="s">
        <v>175</v>
      </c>
      <c r="B48" s="186"/>
      <c r="C48" s="186"/>
      <c r="D48" s="187" t="s">
        <v>137</v>
      </c>
      <c r="E48" s="188" t="s">
        <v>176</v>
      </c>
      <c r="F48" s="189" t="s">
        <v>139</v>
      </c>
      <c r="G48" s="190">
        <v>811.75</v>
      </c>
      <c r="H48" s="191"/>
      <c r="I48" s="191">
        <f t="shared" si="1"/>
        <v>0</v>
      </c>
      <c r="J48" s="208">
        <v>20</v>
      </c>
      <c r="K48" s="177">
        <v>8</v>
      </c>
      <c r="L48" s="177" t="s">
        <v>100</v>
      </c>
    </row>
    <row r="49" spans="1:12" ht="12.75" outlineLevel="1">
      <c r="A49" s="192" t="s">
        <v>177</v>
      </c>
      <c r="B49" s="186"/>
      <c r="C49" s="186"/>
      <c r="D49" s="187" t="s">
        <v>141</v>
      </c>
      <c r="E49" s="188" t="s">
        <v>142</v>
      </c>
      <c r="F49" s="189" t="s">
        <v>139</v>
      </c>
      <c r="G49" s="190">
        <v>69</v>
      </c>
      <c r="H49" s="191"/>
      <c r="I49" s="191">
        <f t="shared" si="1"/>
        <v>0</v>
      </c>
      <c r="J49" s="208">
        <v>20</v>
      </c>
      <c r="K49" s="177">
        <v>8</v>
      </c>
      <c r="L49" s="177" t="s">
        <v>100</v>
      </c>
    </row>
    <row r="50" spans="1:12" ht="22.5" outlineLevel="1">
      <c r="A50" s="192" t="s">
        <v>178</v>
      </c>
      <c r="B50" s="186"/>
      <c r="C50" s="186"/>
      <c r="D50" s="187" t="s">
        <v>144</v>
      </c>
      <c r="E50" s="188" t="s">
        <v>145</v>
      </c>
      <c r="F50" s="189" t="s">
        <v>113</v>
      </c>
      <c r="G50" s="190">
        <v>39.5</v>
      </c>
      <c r="H50" s="191"/>
      <c r="I50" s="191">
        <f t="shared" si="1"/>
        <v>0</v>
      </c>
      <c r="J50" s="208">
        <v>20</v>
      </c>
      <c r="K50" s="177">
        <v>8</v>
      </c>
      <c r="L50" s="177" t="s">
        <v>100</v>
      </c>
    </row>
    <row r="51" spans="1:12" ht="12.75" outlineLevel="1">
      <c r="A51" s="192" t="s">
        <v>179</v>
      </c>
      <c r="B51" s="186"/>
      <c r="C51" s="186"/>
      <c r="D51" s="187" t="s">
        <v>147</v>
      </c>
      <c r="E51" s="188" t="s">
        <v>148</v>
      </c>
      <c r="F51" s="189" t="s">
        <v>139</v>
      </c>
      <c r="G51" s="190">
        <v>27.6</v>
      </c>
      <c r="H51" s="191"/>
      <c r="I51" s="191">
        <f t="shared" si="1"/>
        <v>0</v>
      </c>
      <c r="J51" s="208">
        <v>20</v>
      </c>
      <c r="K51" s="177">
        <v>8</v>
      </c>
      <c r="L51" s="177" t="s">
        <v>100</v>
      </c>
    </row>
    <row r="52" spans="1:12" ht="22.5" outlineLevel="1">
      <c r="A52" s="192" t="s">
        <v>180</v>
      </c>
      <c r="B52" s="186"/>
      <c r="C52" s="186"/>
      <c r="D52" s="187" t="s">
        <v>150</v>
      </c>
      <c r="E52" s="188" t="s">
        <v>151</v>
      </c>
      <c r="F52" s="189" t="s">
        <v>113</v>
      </c>
      <c r="G52" s="190">
        <v>13</v>
      </c>
      <c r="H52" s="191"/>
      <c r="I52" s="191">
        <f t="shared" si="1"/>
        <v>0</v>
      </c>
      <c r="J52" s="208">
        <v>20</v>
      </c>
      <c r="K52" s="177">
        <v>8</v>
      </c>
      <c r="L52" s="177" t="s">
        <v>100</v>
      </c>
    </row>
    <row r="53" spans="1:12" ht="12.75" outlineLevel="1">
      <c r="A53" s="192" t="s">
        <v>181</v>
      </c>
      <c r="B53" s="186"/>
      <c r="C53" s="186"/>
      <c r="D53" s="187" t="s">
        <v>153</v>
      </c>
      <c r="E53" s="188" t="s">
        <v>154</v>
      </c>
      <c r="F53" s="189" t="s">
        <v>155</v>
      </c>
      <c r="G53" s="190">
        <v>47.063000000000002</v>
      </c>
      <c r="H53" s="191"/>
      <c r="I53" s="191">
        <f t="shared" si="1"/>
        <v>0</v>
      </c>
      <c r="J53" s="208">
        <v>20</v>
      </c>
      <c r="K53" s="177">
        <v>8</v>
      </c>
      <c r="L53" s="177" t="s">
        <v>100</v>
      </c>
    </row>
    <row r="54" spans="1:12" ht="12.75" outlineLevel="1">
      <c r="A54" s="192" t="s">
        <v>182</v>
      </c>
      <c r="B54" s="186"/>
      <c r="C54" s="186"/>
      <c r="D54" s="187" t="s">
        <v>157</v>
      </c>
      <c r="E54" s="188" t="s">
        <v>158</v>
      </c>
      <c r="F54" s="189" t="s">
        <v>155</v>
      </c>
      <c r="G54" s="190">
        <v>658.88</v>
      </c>
      <c r="H54" s="191"/>
      <c r="I54" s="191">
        <f t="shared" si="1"/>
        <v>0</v>
      </c>
      <c r="J54" s="208">
        <v>20</v>
      </c>
      <c r="K54" s="177">
        <v>8</v>
      </c>
      <c r="L54" s="177" t="s">
        <v>100</v>
      </c>
    </row>
    <row r="55" spans="1:12" ht="13.5" outlineLevel="1" thickBot="1">
      <c r="A55" s="200" t="s">
        <v>183</v>
      </c>
      <c r="B55" s="201"/>
      <c r="C55" s="201"/>
      <c r="D55" s="202" t="s">
        <v>160</v>
      </c>
      <c r="E55" s="203" t="s">
        <v>161</v>
      </c>
      <c r="F55" s="204" t="s">
        <v>155</v>
      </c>
      <c r="G55" s="205">
        <v>47.063000000000002</v>
      </c>
      <c r="H55" s="206"/>
      <c r="I55" s="206">
        <f t="shared" si="1"/>
        <v>0</v>
      </c>
      <c r="J55" s="209">
        <v>20</v>
      </c>
      <c r="K55" s="177">
        <v>8</v>
      </c>
      <c r="L55" s="177" t="s">
        <v>100</v>
      </c>
    </row>
    <row r="56" spans="1:12" ht="12.75">
      <c r="A56" s="210"/>
      <c r="B56" s="211"/>
      <c r="C56" s="211"/>
      <c r="D56" s="211"/>
      <c r="E56" s="212" t="s">
        <v>184</v>
      </c>
      <c r="F56" s="210"/>
      <c r="G56" s="213"/>
      <c r="H56" s="214"/>
      <c r="I56" s="214">
        <f>SUBTOTAL(9,I14:I55)</f>
        <v>0</v>
      </c>
      <c r="J56" s="215"/>
      <c r="K56" s="216"/>
      <c r="L56" s="216" t="s">
        <v>35</v>
      </c>
    </row>
  </sheetData>
  <printOptions horizontalCentered="1"/>
  <pageMargins left="0.25" right="0.25" top="0.75" bottom="0.75" header="0.3" footer="0.3"/>
  <pageSetup paperSize="9" scale="77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Krycí list rozpočtu</vt:lpstr>
      <vt:lpstr>Rekapitulácia rozpočtu</vt:lpstr>
      <vt:lpstr>Rozpočet</vt:lpstr>
      <vt:lpstr>'Rekapitulácia rozpočtu'!Názvy_tlače</vt:lpstr>
      <vt:lpstr>Rozpočet!Názvy_tlače</vt:lpstr>
      <vt:lpstr>'Rekapitulácia rozpočtu'!Oblasť_tlače</vt:lpstr>
      <vt:lpstr>Rozpočet!Oblasť_tlače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Vargoško</dc:creator>
  <cp:lastModifiedBy>Mgr. Tatiana Görčöšová</cp:lastModifiedBy>
  <cp:lastPrinted>2022-01-24T13:24:18Z</cp:lastPrinted>
  <dcterms:created xsi:type="dcterms:W3CDTF">2022-01-24T13:22:30Z</dcterms:created>
  <dcterms:modified xsi:type="dcterms:W3CDTF">2022-02-09T07:38:59Z</dcterms:modified>
</cp:coreProperties>
</file>