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30" activeTab="4"/>
  </bookViews>
  <sheets>
    <sheet name="Rekapitulácia" sheetId="1" r:id="rId1"/>
    <sheet name="Krycí list stavby" sheetId="2" r:id="rId2"/>
    <sheet name="Kryci_list 18496" sheetId="3" r:id="rId3"/>
    <sheet name="Rekap 18496" sheetId="4" r:id="rId4"/>
    <sheet name="SO 18496" sheetId="5" r:id="rId5"/>
  </sheets>
  <definedNames>
    <definedName name="_xlnm.Print_Titles" localSheetId="3">'Rekap 18496'!$9:$9</definedName>
    <definedName name="_xlnm.Print_Titles" localSheetId="4">'SO 18496'!$8:$8</definedName>
  </definedNames>
  <calcPr fullCalcOnLoad="1"/>
</workbook>
</file>

<file path=xl/sharedStrings.xml><?xml version="1.0" encoding="utf-8"?>
<sst xmlns="http://schemas.openxmlformats.org/spreadsheetml/2006/main" count="462" uniqueCount="252">
  <si>
    <t>Rekapitulácia rozpočtu</t>
  </si>
  <si>
    <t>Stavba KOŠICE, OBRANCOV MIERU 1 OPRAVA STREŠNÉHO PLÁŠŤA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</si>
  <si>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</si>
  <si>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</si>
  <si>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</si>
  <si>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</si>
  <si>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</si>
  <si>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</si>
  <si>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</si>
  <si>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</si>
  <si>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</si>
  <si>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</si>
  <si>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 OBJEKT</t>
  </si>
  <si>
    <t>Krycí list rozpočtu</t>
  </si>
  <si>
    <t xml:space="preserve">Miesto:  </t>
  </si>
  <si>
    <t>Objekt VLASTNÝ OBJEKT</t>
  </si>
  <si>
    <t xml:space="preserve">Ks: </t>
  </si>
  <si>
    <t xml:space="preserve">Zákazka: </t>
  </si>
  <si>
    <t xml:space="preserve">Spracoval: </t>
  </si>
  <si>
    <t xml:space="preserve">Dňa </t>
  </si>
  <si>
    <t>30. 6. 2020</t>
  </si>
  <si>
    <t>Odberateľ: MESTSKÁ ČASŤ KOŠICE - SEVER</t>
  </si>
  <si>
    <t>Projektant: ADC TEAM. s.r.o.</t>
  </si>
  <si>
    <t xml:space="preserve">Dodávateľ: </t>
  </si>
  <si>
    <t xml:space="preserve">IČO: </t>
  </si>
  <si>
    <t xml:space="preserve">DIČ: </t>
  </si>
  <si>
    <t>IČO: 44027907</t>
  </si>
  <si>
    <t>DIČ: 2022546636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</si>
  <si>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</si>
  <si>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</si>
  <si>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</si>
  <si>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</si>
  <si>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</si>
  <si>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</si>
  <si>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</si>
  <si>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</si>
  <si>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</si>
  <si>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</si>
  <si>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</si>
  <si>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</si>
  <si>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</si>
  <si>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</si>
  <si>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</si>
  <si>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</si>
  <si>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</si>
  <si>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</si>
  <si>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</si>
  <si>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</si>
  <si>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</si>
  <si>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</si>
  <si>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</si>
  <si>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</si>
  <si>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</si>
  <si>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</si>
  <si>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</si>
  <si>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</si>
  <si>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</si>
  <si>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</si>
  <si>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</si>
  <si>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</si>
  <si>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</si>
  <si>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</si>
  <si>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</si>
  <si>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</si>
  <si>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</si>
  <si>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</si>
  <si>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 6. 2020</t>
  </si>
  <si>
    <t>Prehľad rozpočtových nákladov</t>
  </si>
  <si>
    <t>Práce HSV</t>
  </si>
  <si>
    <t>OSTATNÉ PRÁCE</t>
  </si>
  <si>
    <t>PRESUNY HMÔT</t>
  </si>
  <si>
    <t>Práce PSV</t>
  </si>
  <si>
    <t>IZOLÁCIE TEPELNÉ BEŽNÝCH STAVEBNÝCH KONŠTRUKCIÍ</t>
  </si>
  <si>
    <t>KONŠTRUKCIE TESÁRSKE</t>
  </si>
  <si>
    <t>KONŠTRUKCIE KLAMPIARSKE</t>
  </si>
  <si>
    <t>KRYTINY TVRDÉ</t>
  </si>
  <si>
    <t>KOVOVÉ DOPLNKOVÉ KONŠTRUKCIE</t>
  </si>
  <si>
    <t>NÁTERY</t>
  </si>
  <si>
    <t>HZS ZA SKÚŠKY A REVÍZIE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</si>
  <si>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</si>
  <si>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</si>
  <si>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</si>
  <si>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</si>
  <si>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</si>
  <si>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</si>
  <si>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</si>
  <si>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</si>
  <si>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</si>
  <si>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</si>
  <si>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</si>
  <si>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</si>
  <si>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KOŠICE, OBRANCOV MIERU 1 OPRAVA STREŠNÉHO PLÁŠŤA</t>
  </si>
  <si>
    <t xml:space="preserve">  3/A 1</t>
  </si>
  <si>
    <t xml:space="preserve"> 941941031</t>
  </si>
  <si>
    <t>Montáž lešenia ľahkého pracovného radového s podlahami šírky od 0, 80 do 1,00 m a výšky do 10 m</t>
  </si>
  <si>
    <t>m2</t>
  </si>
  <si>
    <t xml:space="preserve"> 941941195</t>
  </si>
  <si>
    <t>Príplatok za prvý a každý ďalší týždeň použitia lešenia šírky od 0,80 do 1,00 m, výšky do 10 m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</si>
  <si>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</si>
  <si>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</si>
  <si>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</si>
  <si>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13/B 1</t>
  </si>
  <si>
    <t xml:space="preserve"> 978015271</t>
  </si>
  <si>
    <t>Vybúranie výplňovej malty pod krytinou, s vyškriabaním škár v I. až IV.st., zlož., v rozsahu do 100 %,  -0,05900t</t>
  </si>
  <si>
    <t>m</t>
  </si>
  <si>
    <t xml:space="preserve"> 979011111</t>
  </si>
  <si>
    <t>Zvislá doprava sutiny a vybúraných hmôt za prvé podlažie nad alebo pod základným podlažím</t>
  </si>
  <si>
    <t>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</si>
  <si>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</si>
  <si>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</si>
  <si>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</si>
  <si>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</si>
  <si>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</si>
  <si>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</si>
  <si>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</si>
  <si>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</si>
  <si>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</si>
  <si>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skladovanie - betón, tehly, dlaždice (17 01 ), ostatné</t>
  </si>
  <si>
    <t xml:space="preserve"> 979089111</t>
  </si>
  <si>
    <t>Poplatok za skladovanie - drevo, sklo, plasty (17 02 ), nebezpečné</t>
  </si>
  <si>
    <t xml:space="preserve"> 998009101</t>
  </si>
  <si>
    <t>Presun hmôt samostatne budovaného lešenia/94/ bez ohľadu na výšku</t>
  </si>
  <si>
    <t xml:space="preserve"> 14/C 1</t>
  </si>
  <si>
    <t xml:space="preserve"> 999281111</t>
  </si>
  <si>
    <t>Presun hmôt pre opravy a údržbu objektov vrátane vonkajších plášťov výšky do 25 m</t>
  </si>
  <si>
    <t>713/A 5</t>
  </si>
  <si>
    <t xml:space="preserve"> 998713201</t>
  </si>
  <si>
    <t>Presun hmôt pre izolácie tepelné v objektoch výšky do 6 m</t>
  </si>
  <si>
    <t xml:space="preserve"> %</t>
  </si>
  <si>
    <t>713/B 1</t>
  </si>
  <si>
    <t xml:space="preserve"> 713000011</t>
  </si>
  <si>
    <t>Odstránenie tepelnej izolácie stropov kladenej voľne z vláknitých materiálov hr. nad 10 cm</t>
  </si>
  <si>
    <t>713/C 1</t>
  </si>
  <si>
    <t xml:space="preserve"> 713100911</t>
  </si>
  <si>
    <t>Oprava izolácie bežných stavebných konštrukcií, Príplatok k cene za správkový kus opravenie stropov</t>
  </si>
  <si>
    <t>S/S90</t>
  </si>
  <si>
    <t xml:space="preserve"> 631015010303</t>
  </si>
  <si>
    <t>KNAUF INSULATION UNIFIT 037 Izolačný pás z minerálnych vlákien, hrúbka 100 mm, 7000 x 1200 mm</t>
  </si>
  <si>
    <t xml:space="preserve">M2  </t>
  </si>
  <si>
    <t>762/A 1</t>
  </si>
  <si>
    <t xml:space="preserve"> 762195000</t>
  </si>
  <si>
    <t>Spojovacie prostriedky pre steny a priečky na hladko alebo tesársky viazané, debnenie stien, pivničné prepážky - klince, svorníky,fixačné dosky</t>
  </si>
  <si>
    <t>m3</t>
  </si>
  <si>
    <t xml:space="preserve"> 762342202</t>
  </si>
  <si>
    <t>Doplnenie latovania pri okape, hrebeni vzdialenosti lát do 220 mm</t>
  </si>
  <si>
    <t xml:space="preserve"> 762395000</t>
  </si>
  <si>
    <t>Spojovacie prostriedky  pre viazané konštrukcie krovov, debnenie a laťovanie, nadstrešné konštr., spádové kliny - svorky, dosky, klince, pásová oceľ, vruty</t>
  </si>
  <si>
    <t xml:space="preserve"> 762421500</t>
  </si>
  <si>
    <t>Montáž obloženia podhľadov, podkladový rošt viď PD</t>
  </si>
  <si>
    <t xml:space="preserve"> 762431315</t>
  </si>
  <si>
    <t>Zosilnenie zbíjaného väzníka príložka z dosiek OSB skrutkovaných hr. dosky 25 mm plocha 0,151 m2</t>
  </si>
  <si>
    <t>kus</t>
  </si>
  <si>
    <t xml:space="preserve"> 762810044</t>
  </si>
  <si>
    <t>Záklop stropov z dosiek OSB skrutkovaných na rošt na pero a drážku hr. dosky 18 mm</t>
  </si>
  <si>
    <t xml:space="preserve"> 762810173</t>
  </si>
  <si>
    <t>Montáž obloženia podhľadov z dosiek CETRIS dvojvrstvových skrutkovaných na rošt na zraz hr. dosky 12,5+12,5 mm viď PD (obklad bočného čela)</t>
  </si>
  <si>
    <t xml:space="preserve"> 762810174</t>
  </si>
  <si>
    <t>Montáž obloženia podhľadov z dosiek CETRIS dvojvrstvových skrutkovaných na rošt na zraz hr. dosky 12,5+12,5 mm viď PD (okap, čelo hrebeňa)</t>
  </si>
  <si>
    <t xml:space="preserve"> 762895000</t>
  </si>
  <si>
    <t>Spojovacie prostriedky pre záklop, stropnice, podbíjanie - klince, svorky</t>
  </si>
  <si>
    <t xml:space="preserve"> 998762202</t>
  </si>
  <si>
    <t>Presun hmôt pre konštrukcie tesárske v objektoch výšky do 12 m</t>
  </si>
  <si>
    <t>762/B 1</t>
  </si>
  <si>
    <t xml:space="preserve"> 762341811</t>
  </si>
  <si>
    <t>Demontáž závetrovacej drevenej dosky do 60°, z dosiek hrubých, hobľovaných,  -0.01600t poz. B06</t>
  </si>
  <si>
    <t xml:space="preserve"> 762342812</t>
  </si>
  <si>
    <t>Demontáž latovania striech so sklonom do 60 st., pri osovej vzdialenosti lát 0,22-0,50 m,  -0.00500t do 20% poz. B03</t>
  </si>
  <si>
    <t xml:space="preserve"> 762342812_1</t>
  </si>
  <si>
    <t>Demontáž latovania striech s orezaním so sklonom do 60 st., pri osovej vzdialenosti lát 0,22-0,50 m,  -0.00500t poz. B07</t>
  </si>
  <si>
    <t xml:space="preserve"> 762841811</t>
  </si>
  <si>
    <t>Demont.podbíjania obkladov stropov a striech sklonu do 60st., z dosiek hr.do 35 mm bez omietky,  -0.01400t poz. B04</t>
  </si>
  <si>
    <t>762/C 1</t>
  </si>
  <si>
    <t xml:space="preserve"> 762342924</t>
  </si>
  <si>
    <t>Zalatovanie otvorov latami do hr. 32/50 mm na vzdialenosť do 0, 50 m plochy otvoru nad 4 m2 do 20%</t>
  </si>
  <si>
    <t>S/S80</t>
  </si>
  <si>
    <t xml:space="preserve"> 6051717900</t>
  </si>
  <si>
    <t>Lata do 25 cm2 mäkké rezivo</t>
  </si>
  <si>
    <t>764/A 1</t>
  </si>
  <si>
    <t xml:space="preserve"> 764324230</t>
  </si>
  <si>
    <t>Oplechovanie z pozinkovaného plechu ALUZINOK AZ 185, odkvapov na strechách s tvrdou krytinou r.š. 400 mm poz. K01</t>
  </si>
  <si>
    <t xml:space="preserve"> 764352203</t>
  </si>
  <si>
    <t>Žľaby z pozinkovaného PZ plechu, pododkvapové polkruhové r.š. 330 mm poz. K05</t>
  </si>
  <si>
    <t xml:space="preserve"> 764359213</t>
  </si>
  <si>
    <t>Kotlík kónický pre rúry s priemerom od 125 do 150 mm poz. K05</t>
  </si>
  <si>
    <t xml:space="preserve"> 764359311</t>
  </si>
  <si>
    <t>Montáž príslušenstva k žľabom z pozinkovaného PZ plechu, čelo k pododkvapovým polkruhovým r.š. 200 - 400 mm poz. K05</t>
  </si>
  <si>
    <t xml:space="preserve"> 764359342</t>
  </si>
  <si>
    <t>Montáž príslušenstva k žľabom z pozinkovaného PZ plechu, hák na krokvu k pododkvapovým polkruhovým r.š. 200 - 400 mm poz. K05</t>
  </si>
  <si>
    <t xml:space="preserve"> 764391210</t>
  </si>
  <si>
    <t>Strešná krytiny z pozinkovaného plechu ALUZINOK AZ 185 hladká zo zvitkov šírky 670 mm so sklonom do 30°</t>
  </si>
  <si>
    <t>Záveterná lišta z pozinkovaného PZ plechu ALUZINOK AZ 185, r.š. 200 mm poz. K03</t>
  </si>
  <si>
    <t xml:space="preserve"> 764393210</t>
  </si>
  <si>
    <t>Úponka hrebenáča v strešnej rovine z pozinkovaného PZ plechu ALUZINOK AZ 185, r.š. 130 mm dl. 200 mm poz. K 02</t>
  </si>
  <si>
    <t xml:space="preserve"> 764393220</t>
  </si>
  <si>
    <t>Oplechovanie obkladu čela z pozinkovaného PZ plechu ALUZINOK AZ 185, r.š. 330 mm poz. K04</t>
  </si>
  <si>
    <t xml:space="preserve"> 764454203</t>
  </si>
  <si>
    <t>Odpadové rúry z pozinkovaného PZ plechu, kruhové s priemerom 120 mm poz. K06</t>
  </si>
  <si>
    <t xml:space="preserve"> 764454242</t>
  </si>
  <si>
    <t>Montáž objímky skrutkovacej z pozinkovaného PZ plechu, pre kruhové odpadové rúry s priemerom 60 - 150 mm poz. K06</t>
  </si>
  <si>
    <t>764/A 5</t>
  </si>
  <si>
    <t xml:space="preserve"> 764394001</t>
  </si>
  <si>
    <t>Snehové zachytávače tyčové</t>
  </si>
  <si>
    <t>764/A 7</t>
  </si>
  <si>
    <t xml:space="preserve"> 998764201</t>
  </si>
  <si>
    <t>Presun hmôt pre konštrukcie klampiarske v objektoch výšky do 6 m</t>
  </si>
  <si>
    <t>764/B 1</t>
  </si>
  <si>
    <t xml:space="preserve"> 764351836</t>
  </si>
  <si>
    <t>Demontáž háka so sklonom žľabu do 30°  -0,00009t poz. B01</t>
  </si>
  <si>
    <t xml:space="preserve"> 764352820</t>
  </si>
  <si>
    <t>Demontáž žľabov pododkvapových polkruhových so sklonom do 30st. rš 400 a 500 mm,  -0,00445t poz. B01</t>
  </si>
  <si>
    <t xml:space="preserve"> 764359810</t>
  </si>
  <si>
    <t>Demontáž kotlíka kónického, so sklonom žľabu do 30st.,  -0,00110t poz. B01</t>
  </si>
  <si>
    <t xml:space="preserve"> 764391820</t>
  </si>
  <si>
    <t>Demontáž ostatných strešných prvkov, záveterné lišty, so sklonom do 30° rš 250 a 330 mm,  -0,00192t poz. B06</t>
  </si>
  <si>
    <t xml:space="preserve"> 764453844</t>
  </si>
  <si>
    <t>Demontáž odpadového kolena horného dvojitého 120 a 150 mm,  -0,00290t poz. B02</t>
  </si>
  <si>
    <t xml:space="preserve"> 764454803</t>
  </si>
  <si>
    <t>Demontáž odpadových rúr kruhových, s priemerom 150 mm,  -0,00356t poz. B02</t>
  </si>
  <si>
    <t xml:space="preserve"> 764456880</t>
  </si>
  <si>
    <t>Demontáž odpadového prechodového kusa,  -0,00155t poz. B02</t>
  </si>
  <si>
    <t>764/C 1</t>
  </si>
  <si>
    <t xml:space="preserve"> 764453943</t>
  </si>
  <si>
    <t>Odpadové rúry z pozinkovaného Pz plechu, koleno horné dvojité, so stranou 120 mm poz. K06</t>
  </si>
  <si>
    <t xml:space="preserve"> 764453963</t>
  </si>
  <si>
    <t>Odpadové rúry z pozinkovaného Pz plechu, koleno výtokové, so stranou 120 mm</t>
  </si>
  <si>
    <t xml:space="preserve"> 764456993</t>
  </si>
  <si>
    <t>Odpadové rúry z pozinkovaného Pz plechu, prechodový kus, s priemerom 120 mm poz. K06 do lapača strešných splavenín</t>
  </si>
  <si>
    <t>765/A 1</t>
  </si>
  <si>
    <t xml:space="preserve"> 765331663</t>
  </si>
  <si>
    <t>Krytina plechová vetrací pás perforovaný okap</t>
  </si>
  <si>
    <t xml:space="preserve"> 765901421</t>
  </si>
  <si>
    <t>Strešná fólia GUTTAFOL DO 165 METAL, na plné debnenie pod falcovaný plech</t>
  </si>
  <si>
    <t xml:space="preserve"> 998765201</t>
  </si>
  <si>
    <t>Presun hmôt pre tvrdé krytiny v objektoch výšky do 6 m</t>
  </si>
  <si>
    <t>765/B 1</t>
  </si>
  <si>
    <t xml:space="preserve"> 765323810</t>
  </si>
  <si>
    <t>Demontáž bituménovej vlnitej dosky vč. hydroizolačnej fólie do sute,   -0,02200t poz. B03</t>
  </si>
  <si>
    <t>767/A 3</t>
  </si>
  <si>
    <t xml:space="preserve"> 767616111_3</t>
  </si>
  <si>
    <t>Montáž a dodávka prevetrávacej nerezového pásu š. 50 mm viď PD hrebeň</t>
  </si>
  <si>
    <t>783/A 1</t>
  </si>
  <si>
    <t xml:space="preserve"> 783782203</t>
  </si>
  <si>
    <t>Nátery tesárskych konštrukcií povrchová impregnácia Bochemitom QB</t>
  </si>
  <si>
    <t>HZS/HZS</t>
  </si>
  <si>
    <t xml:space="preserve"> HZS000111</t>
  </si>
  <si>
    <t>Nepredvídane práce</t>
  </si>
  <si>
    <t>kpl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</si>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</sst>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 ###\ ##0.00"/>
    <numFmt numFmtId="165" formatCode="###\ ###\ ##0.0000"/>
    <numFmt numFmtId="166" formatCode="###\ ###\ 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sz val="8"/>
      <color indexed="8"/>
      <name val="Calibri"/>
      <family val="2"/>
    </font>
    <font>
      <sz val="12"/>
      <color indexed="8"/>
      <name val="Arial CE"/>
      <family val="0"/>
    </font>
    <font>
      <sz val="12"/>
      <color indexed="8"/>
      <name val="Calibri"/>
      <family val="2"/>
    </font>
    <font>
      <b/>
      <sz val="9"/>
      <color indexed="8"/>
      <name val="Arial CE"/>
      <family val="0"/>
    </font>
    <font>
      <sz val="8"/>
      <color indexed="12"/>
      <name val="Arial CE"/>
      <family val="0"/>
    </font>
    <font>
      <sz val="11"/>
      <color indexed="12"/>
      <name val="Arial CE"/>
      <family val="0"/>
    </font>
    <font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9"/>
      <color rgb="FF0000FF"/>
      <name val="Arial CE"/>
      <family val="0"/>
    </font>
    <font>
      <sz val="8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9"/>
      <color theme="1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1"/>
      <color rgb="FF000000"/>
      <name val="Calibri"/>
      <family val="2"/>
    </font>
    <font>
      <sz val="8"/>
      <color rgb="FF0000FF"/>
      <name val="Arial CE"/>
      <family val="0"/>
    </font>
    <font>
      <sz val="11"/>
      <color rgb="FF0000FF"/>
      <name val="Arial CE"/>
      <family val="0"/>
    </font>
    <font>
      <sz val="11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9" fontId="51" fillId="0" borderId="11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164" fontId="51" fillId="0" borderId="16" xfId="0" applyNumberFormat="1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164" fontId="51" fillId="0" borderId="28" xfId="0" applyNumberFormat="1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6" fillId="0" borderId="31" xfId="0" applyFont="1" applyFill="1" applyBorder="1" applyAlignment="1">
      <alignment wrapText="1"/>
    </xf>
    <xf numFmtId="0" fontId="56" fillId="0" borderId="32" xfId="0" applyFont="1" applyFill="1" applyBorder="1" applyAlignment="1">
      <alignment wrapText="1"/>
    </xf>
    <xf numFmtId="0" fontId="56" fillId="0" borderId="33" xfId="0" applyFont="1" applyFill="1" applyBorder="1" applyAlignment="1">
      <alignment wrapText="1"/>
    </xf>
    <xf numFmtId="0" fontId="57" fillId="0" borderId="24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51" fillId="0" borderId="40" xfId="0" applyFont="1" applyFill="1" applyBorder="1" applyAlignment="1">
      <alignment/>
    </xf>
    <xf numFmtId="0" fontId="51" fillId="0" borderId="32" xfId="0" applyFont="1" applyFill="1" applyBorder="1" applyAlignment="1">
      <alignment wrapText="1"/>
    </xf>
    <xf numFmtId="0" fontId="51" fillId="0" borderId="33" xfId="0" applyFont="1" applyFill="1" applyBorder="1" applyAlignment="1">
      <alignment wrapText="1"/>
    </xf>
    <xf numFmtId="0" fontId="51" fillId="0" borderId="41" xfId="0" applyFont="1" applyFill="1" applyBorder="1" applyAlignment="1">
      <alignment wrapText="1"/>
    </xf>
    <xf numFmtId="0" fontId="51" fillId="0" borderId="42" xfId="0" applyFont="1" applyFill="1" applyBorder="1" applyAlignment="1">
      <alignment wrapText="1"/>
    </xf>
    <xf numFmtId="0" fontId="57" fillId="0" borderId="31" xfId="0" applyFont="1" applyFill="1" applyBorder="1" applyAlignment="1">
      <alignment wrapText="1"/>
    </xf>
    <xf numFmtId="0" fontId="57" fillId="0" borderId="43" xfId="0" applyFont="1" applyFill="1" applyBorder="1" applyAlignment="1">
      <alignment wrapText="1"/>
    </xf>
    <xf numFmtId="0" fontId="57" fillId="0" borderId="34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2" fillId="0" borderId="44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7" fillId="0" borderId="37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44" xfId="0" applyFont="1" applyFill="1" applyBorder="1" applyAlignment="1">
      <alignment horizontal="center"/>
    </xf>
    <xf numFmtId="164" fontId="51" fillId="0" borderId="24" xfId="0" applyNumberFormat="1" applyFont="1" applyFill="1" applyBorder="1" applyAlignment="1">
      <alignment/>
    </xf>
    <xf numFmtId="0" fontId="57" fillId="0" borderId="47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49" xfId="0" applyFont="1" applyFill="1" applyBorder="1" applyAlignment="1">
      <alignment/>
    </xf>
    <xf numFmtId="0" fontId="57" fillId="0" borderId="50" xfId="0" applyFont="1" applyFill="1" applyBorder="1" applyAlignment="1">
      <alignment/>
    </xf>
    <xf numFmtId="0" fontId="57" fillId="0" borderId="51" xfId="0" applyFont="1" applyFill="1" applyBorder="1" applyAlignment="1">
      <alignment/>
    </xf>
    <xf numFmtId="0" fontId="57" fillId="0" borderId="52" xfId="0" applyFont="1" applyFill="1" applyBorder="1" applyAlignment="1">
      <alignment/>
    </xf>
    <xf numFmtId="0" fontId="57" fillId="0" borderId="53" xfId="0" applyFont="1" applyFill="1" applyBorder="1" applyAlignment="1">
      <alignment/>
    </xf>
    <xf numFmtId="164" fontId="51" fillId="0" borderId="54" xfId="0" applyNumberFormat="1" applyFont="1" applyFill="1" applyBorder="1" applyAlignment="1">
      <alignment/>
    </xf>
    <xf numFmtId="164" fontId="57" fillId="0" borderId="55" xfId="0" applyNumberFormat="1" applyFont="1" applyFill="1" applyBorder="1" applyAlignment="1">
      <alignment/>
    </xf>
    <xf numFmtId="164" fontId="57" fillId="0" borderId="50" xfId="0" applyNumberFormat="1" applyFont="1" applyFill="1" applyBorder="1" applyAlignment="1">
      <alignment/>
    </xf>
    <xf numFmtId="164" fontId="57" fillId="0" borderId="51" xfId="0" applyNumberFormat="1" applyFont="1" applyFill="1" applyBorder="1" applyAlignment="1">
      <alignment/>
    </xf>
    <xf numFmtId="164" fontId="57" fillId="0" borderId="52" xfId="0" applyNumberFormat="1" applyFont="1" applyFill="1" applyBorder="1" applyAlignment="1">
      <alignment/>
    </xf>
    <xf numFmtId="164" fontId="51" fillId="0" borderId="53" xfId="0" applyNumberFormat="1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164" fontId="57" fillId="0" borderId="56" xfId="0" applyNumberFormat="1" applyFont="1" applyFill="1" applyBorder="1" applyAlignment="1">
      <alignment/>
    </xf>
    <xf numFmtId="0" fontId="51" fillId="0" borderId="57" xfId="0" applyFont="1" applyFill="1" applyBorder="1" applyAlignment="1">
      <alignment/>
    </xf>
    <xf numFmtId="0" fontId="51" fillId="0" borderId="58" xfId="0" applyFont="1" applyFill="1" applyBorder="1" applyAlignment="1">
      <alignment/>
    </xf>
    <xf numFmtId="0" fontId="51" fillId="0" borderId="59" xfId="0" applyFont="1" applyFill="1" applyBorder="1" applyAlignment="1">
      <alignment/>
    </xf>
    <xf numFmtId="0" fontId="51" fillId="0" borderId="60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164" fontId="51" fillId="0" borderId="25" xfId="0" applyNumberFormat="1" applyFont="1" applyFill="1" applyBorder="1" applyAlignment="1">
      <alignment/>
    </xf>
    <xf numFmtId="164" fontId="51" fillId="0" borderId="56" xfId="0" applyNumberFormat="1" applyFont="1" applyFill="1" applyBorder="1" applyAlignment="1">
      <alignment/>
    </xf>
    <xf numFmtId="164" fontId="57" fillId="0" borderId="62" xfId="0" applyNumberFormat="1" applyFont="1" applyFill="1" applyBorder="1" applyAlignment="1">
      <alignment/>
    </xf>
    <xf numFmtId="164" fontId="51" fillId="0" borderId="62" xfId="0" applyNumberFormat="1" applyFont="1" applyFill="1" applyBorder="1" applyAlignment="1">
      <alignment/>
    </xf>
    <xf numFmtId="0" fontId="52" fillId="0" borderId="63" xfId="0" applyFont="1" applyFill="1" applyBorder="1" applyAlignment="1">
      <alignment horizontal="center"/>
    </xf>
    <xf numFmtId="0" fontId="57" fillId="0" borderId="64" xfId="0" applyFont="1" applyFill="1" applyBorder="1" applyAlignment="1">
      <alignment/>
    </xf>
    <xf numFmtId="0" fontId="57" fillId="0" borderId="65" xfId="0" applyFont="1" applyFill="1" applyBorder="1" applyAlignment="1">
      <alignment/>
    </xf>
    <xf numFmtId="0" fontId="57" fillId="0" borderId="66" xfId="0" applyFont="1" applyFill="1" applyBorder="1" applyAlignment="1">
      <alignment horizontal="center"/>
    </xf>
    <xf numFmtId="0" fontId="57" fillId="0" borderId="67" xfId="0" applyFont="1" applyFill="1" applyBorder="1" applyAlignment="1">
      <alignment/>
    </xf>
    <xf numFmtId="164" fontId="57" fillId="0" borderId="67" xfId="0" applyNumberFormat="1" applyFont="1" applyFill="1" applyBorder="1" applyAlignment="1">
      <alignment/>
    </xf>
    <xf numFmtId="164" fontId="57" fillId="0" borderId="68" xfId="0" applyNumberFormat="1" applyFont="1" applyFill="1" applyBorder="1" applyAlignment="1">
      <alignment/>
    </xf>
    <xf numFmtId="164" fontId="57" fillId="0" borderId="69" xfId="0" applyNumberFormat="1" applyFont="1" applyFill="1" applyBorder="1" applyAlignment="1">
      <alignment/>
    </xf>
    <xf numFmtId="164" fontId="51" fillId="0" borderId="70" xfId="0" applyNumberFormat="1" applyFont="1" applyFill="1" applyBorder="1" applyAlignment="1">
      <alignment/>
    </xf>
    <xf numFmtId="164" fontId="52" fillId="0" borderId="71" xfId="0" applyNumberFormat="1" applyFont="1" applyFill="1" applyBorder="1" applyAlignment="1">
      <alignment/>
    </xf>
    <xf numFmtId="164" fontId="51" fillId="0" borderId="72" xfId="0" applyNumberFormat="1" applyFont="1" applyFill="1" applyBorder="1" applyAlignment="1">
      <alignment/>
    </xf>
    <xf numFmtId="0" fontId="51" fillId="0" borderId="73" xfId="0" applyFont="1" applyFill="1" applyBorder="1" applyAlignment="1">
      <alignment/>
    </xf>
    <xf numFmtId="0" fontId="51" fillId="0" borderId="74" xfId="0" applyFont="1" applyFill="1" applyBorder="1" applyAlignment="1">
      <alignment/>
    </xf>
    <xf numFmtId="0" fontId="51" fillId="0" borderId="75" xfId="0" applyFont="1" applyFill="1" applyBorder="1" applyAlignment="1">
      <alignment/>
    </xf>
    <xf numFmtId="0" fontId="57" fillId="0" borderId="76" xfId="0" applyFont="1" applyFill="1" applyBorder="1" applyAlignment="1">
      <alignment/>
    </xf>
    <xf numFmtId="0" fontId="51" fillId="0" borderId="77" xfId="0" applyFont="1" applyFill="1" applyBorder="1" applyAlignment="1">
      <alignment/>
    </xf>
    <xf numFmtId="0" fontId="57" fillId="0" borderId="78" xfId="0" applyFont="1" applyFill="1" applyBorder="1" applyAlignment="1">
      <alignment/>
    </xf>
    <xf numFmtId="164" fontId="57" fillId="0" borderId="79" xfId="0" applyNumberFormat="1" applyFont="1" applyFill="1" applyBorder="1" applyAlignment="1">
      <alignment/>
    </xf>
    <xf numFmtId="164" fontId="52" fillId="0" borderId="80" xfId="0" applyNumberFormat="1" applyFont="1" applyFill="1" applyBorder="1" applyAlignment="1">
      <alignment/>
    </xf>
    <xf numFmtId="164" fontId="52" fillId="0" borderId="81" xfId="0" applyNumberFormat="1" applyFont="1" applyFill="1" applyBorder="1" applyAlignment="1">
      <alignment/>
    </xf>
    <xf numFmtId="0" fontId="52" fillId="0" borderId="82" xfId="0" applyFont="1" applyFill="1" applyBorder="1" applyAlignment="1">
      <alignment horizontal="center"/>
    </xf>
    <xf numFmtId="0" fontId="57" fillId="0" borderId="83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164" fontId="51" fillId="0" borderId="84" xfId="0" applyNumberFormat="1" applyFont="1" applyFill="1" applyBorder="1" applyAlignment="1">
      <alignment/>
    </xf>
    <xf numFmtId="164" fontId="51" fillId="0" borderId="85" xfId="0" applyNumberFormat="1" applyFont="1" applyFill="1" applyBorder="1" applyAlignment="1">
      <alignment/>
    </xf>
    <xf numFmtId="0" fontId="57" fillId="0" borderId="79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56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57" fillId="0" borderId="86" xfId="0" applyNumberFormat="1" applyFont="1" applyFill="1" applyBorder="1" applyAlignment="1">
      <alignment/>
    </xf>
    <xf numFmtId="164" fontId="57" fillId="0" borderId="87" xfId="0" applyNumberFormat="1" applyFont="1" applyFill="1" applyBorder="1" applyAlignment="1">
      <alignment/>
    </xf>
    <xf numFmtId="164" fontId="51" fillId="0" borderId="86" xfId="0" applyNumberFormat="1" applyFont="1" applyFill="1" applyBorder="1" applyAlignment="1">
      <alignment/>
    </xf>
    <xf numFmtId="0" fontId="51" fillId="0" borderId="88" xfId="0" applyFont="1" applyFill="1" applyBorder="1" applyAlignment="1">
      <alignment/>
    </xf>
    <xf numFmtId="164" fontId="57" fillId="0" borderId="89" xfId="0" applyNumberFormat="1" applyFont="1" applyFill="1" applyBorder="1" applyAlignment="1">
      <alignment/>
    </xf>
    <xf numFmtId="0" fontId="51" fillId="0" borderId="90" xfId="0" applyFont="1" applyFill="1" applyBorder="1" applyAlignment="1">
      <alignment/>
    </xf>
    <xf numFmtId="0" fontId="51" fillId="0" borderId="56" xfId="0" applyFont="1" applyFill="1" applyBorder="1" applyAlignment="1">
      <alignment/>
    </xf>
    <xf numFmtId="164" fontId="51" fillId="0" borderId="87" xfId="0" applyNumberFormat="1" applyFont="1" applyFill="1" applyBorder="1" applyAlignment="1">
      <alignment/>
    </xf>
    <xf numFmtId="0" fontId="51" fillId="0" borderId="62" xfId="0" applyFont="1" applyFill="1" applyBorder="1" applyAlignment="1">
      <alignment/>
    </xf>
    <xf numFmtId="0" fontId="57" fillId="0" borderId="62" xfId="0" applyFont="1" applyFill="1" applyBorder="1" applyAlignment="1">
      <alignment/>
    </xf>
    <xf numFmtId="0" fontId="51" fillId="0" borderId="91" xfId="0" applyFont="1" applyFill="1" applyBorder="1" applyAlignment="1">
      <alignment/>
    </xf>
    <xf numFmtId="164" fontId="51" fillId="0" borderId="92" xfId="0" applyNumberFormat="1" applyFont="1" applyFill="1" applyBorder="1" applyAlignment="1">
      <alignment/>
    </xf>
    <xf numFmtId="164" fontId="52" fillId="0" borderId="93" xfId="0" applyNumberFormat="1" applyFont="1" applyFill="1" applyBorder="1" applyAlignment="1">
      <alignment/>
    </xf>
    <xf numFmtId="0" fontId="51" fillId="0" borderId="94" xfId="0" applyFont="1" applyFill="1" applyBorder="1" applyAlignment="1">
      <alignment/>
    </xf>
    <xf numFmtId="0" fontId="51" fillId="0" borderId="95" xfId="0" applyFont="1" applyFill="1" applyBorder="1" applyAlignment="1">
      <alignment/>
    </xf>
    <xf numFmtId="0" fontId="51" fillId="0" borderId="96" xfId="0" applyFont="1" applyFill="1" applyBorder="1" applyAlignment="1">
      <alignment/>
    </xf>
    <xf numFmtId="0" fontId="51" fillId="0" borderId="97" xfId="0" applyFont="1" applyFill="1" applyBorder="1" applyAlignment="1">
      <alignment/>
    </xf>
    <xf numFmtId="0" fontId="51" fillId="0" borderId="98" xfId="0" applyFont="1" applyFill="1" applyBorder="1" applyAlignment="1">
      <alignment/>
    </xf>
    <xf numFmtId="0" fontId="51" fillId="0" borderId="99" xfId="0" applyFont="1" applyFill="1" applyBorder="1" applyAlignment="1">
      <alignment/>
    </xf>
    <xf numFmtId="0" fontId="51" fillId="0" borderId="10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61" xfId="0" applyFont="1" applyFill="1" applyBorder="1" applyAlignment="1">
      <alignment/>
    </xf>
    <xf numFmtId="0" fontId="57" fillId="0" borderId="101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94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165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57" fillId="0" borderId="102" xfId="0" applyFont="1" applyBorder="1" applyAlignment="1">
      <alignment/>
    </xf>
    <xf numFmtId="164" fontId="57" fillId="0" borderId="102" xfId="0" applyNumberFormat="1" applyFont="1" applyBorder="1" applyAlignment="1">
      <alignment/>
    </xf>
    <xf numFmtId="165" fontId="57" fillId="0" borderId="102" xfId="0" applyNumberFormat="1" applyFont="1" applyBorder="1" applyAlignment="1">
      <alignment/>
    </xf>
    <xf numFmtId="0" fontId="58" fillId="0" borderId="0" xfId="0" applyFont="1" applyAlignment="1">
      <alignment/>
    </xf>
    <xf numFmtId="0" fontId="52" fillId="0" borderId="102" xfId="0" applyFont="1" applyBorder="1" applyAlignment="1">
      <alignment/>
    </xf>
    <xf numFmtId="164" fontId="52" fillId="0" borderId="102" xfId="0" applyNumberFormat="1" applyFont="1" applyBorder="1" applyAlignment="1">
      <alignment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165" fontId="57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1" fillId="0" borderId="94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6" fontId="51" fillId="0" borderId="0" xfId="0" applyNumberFormat="1" applyFont="1" applyAlignment="1">
      <alignment/>
    </xf>
    <xf numFmtId="0" fontId="52" fillId="33" borderId="102" xfId="0" applyFont="1" applyFill="1" applyBorder="1" applyAlignment="1">
      <alignment horizontal="center"/>
    </xf>
    <xf numFmtId="49" fontId="57" fillId="0" borderId="102" xfId="0" applyNumberFormat="1" applyFont="1" applyBorder="1" applyAlignment="1">
      <alignment/>
    </xf>
    <xf numFmtId="166" fontId="57" fillId="0" borderId="102" xfId="0" applyNumberFormat="1" applyFont="1" applyBorder="1" applyAlignment="1">
      <alignment/>
    </xf>
    <xf numFmtId="166" fontId="57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62" fillId="0" borderId="0" xfId="0" applyFont="1" applyAlignment="1">
      <alignment wrapText="1"/>
    </xf>
    <xf numFmtId="166" fontId="62" fillId="0" borderId="0" xfId="0" applyNumberFormat="1" applyFont="1" applyAlignment="1">
      <alignment wrapText="1"/>
    </xf>
    <xf numFmtId="164" fontId="62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62" fillId="0" borderId="0" xfId="0" applyNumberFormat="1" applyFont="1" applyAlignment="1">
      <alignment horizontal="left" wrapText="1"/>
    </xf>
    <xf numFmtId="0" fontId="62" fillId="0" borderId="0" xfId="0" applyFont="1" applyAlignment="1">
      <alignment/>
    </xf>
    <xf numFmtId="166" fontId="62" fillId="0" borderId="0" xfId="0" applyNumberFormat="1" applyFont="1" applyAlignment="1">
      <alignment/>
    </xf>
    <xf numFmtId="166" fontId="63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0" fontId="65" fillId="0" borderId="0" xfId="0" applyFont="1" applyAlignment="1">
      <alignment wrapText="1"/>
    </xf>
    <xf numFmtId="166" fontId="65" fillId="0" borderId="0" xfId="0" applyNumberFormat="1" applyFont="1" applyAlignment="1">
      <alignment wrapText="1"/>
    </xf>
    <xf numFmtId="164" fontId="65" fillId="0" borderId="0" xfId="0" applyNumberFormat="1" applyFont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 wrapText="1"/>
    </xf>
    <xf numFmtId="49" fontId="65" fillId="0" borderId="0" xfId="0" applyNumberFormat="1" applyFont="1" applyAlignment="1">
      <alignment horizontal="left" wrapText="1"/>
    </xf>
    <xf numFmtId="166" fontId="66" fillId="0" borderId="0" xfId="0" applyNumberFormat="1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102" xfId="0" applyFont="1" applyBorder="1" applyAlignment="1">
      <alignment/>
    </xf>
    <xf numFmtId="164" fontId="69" fillId="0" borderId="102" xfId="0" applyNumberFormat="1" applyFont="1" applyBorder="1" applyAlignment="1">
      <alignment/>
    </xf>
    <xf numFmtId="166" fontId="69" fillId="0" borderId="102" xfId="0" applyNumberFormat="1" applyFont="1" applyBorder="1" applyAlignment="1">
      <alignment/>
    </xf>
    <xf numFmtId="0" fontId="70" fillId="0" borderId="102" xfId="0" applyFont="1" applyBorder="1" applyAlignment="1">
      <alignment/>
    </xf>
    <xf numFmtId="164" fontId="0" fillId="0" borderId="0" xfId="0" applyNumberFormat="1" applyAlignment="1">
      <alignment/>
    </xf>
    <xf numFmtId="164" fontId="52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164" fontId="52" fillId="0" borderId="14" xfId="0" applyNumberFormat="1" applyFont="1" applyFill="1" applyBorder="1" applyAlignment="1">
      <alignment/>
    </xf>
    <xf numFmtId="0" fontId="52" fillId="0" borderId="103" xfId="0" applyFont="1" applyFill="1" applyBorder="1" applyAlignment="1">
      <alignment/>
    </xf>
    <xf numFmtId="164" fontId="52" fillId="0" borderId="103" xfId="0" applyNumberFormat="1" applyFont="1" applyFill="1" applyBorder="1" applyAlignment="1">
      <alignment/>
    </xf>
    <xf numFmtId="0" fontId="55" fillId="0" borderId="31" xfId="0" applyFont="1" applyFill="1" applyBorder="1" applyAlignment="1">
      <alignment wrapText="1"/>
    </xf>
    <xf numFmtId="0" fontId="55" fillId="0" borderId="32" xfId="0" applyFont="1" applyFill="1" applyBorder="1" applyAlignment="1">
      <alignment wrapText="1"/>
    </xf>
    <xf numFmtId="0" fontId="55" fillId="0" borderId="33" xfId="0" applyFont="1" applyFill="1" applyBorder="1" applyAlignment="1">
      <alignment wrapText="1"/>
    </xf>
    <xf numFmtId="0" fontId="57" fillId="0" borderId="104" xfId="0" applyFont="1" applyFill="1" applyBorder="1" applyAlignment="1">
      <alignment horizontal="center"/>
    </xf>
    <xf numFmtId="0" fontId="51" fillId="0" borderId="80" xfId="0" applyFont="1" applyFill="1" applyBorder="1" applyAlignment="1">
      <alignment/>
    </xf>
    <xf numFmtId="0" fontId="51" fillId="0" borderId="105" xfId="0" applyFont="1" applyFill="1" applyBorder="1" applyAlignment="1">
      <alignment/>
    </xf>
    <xf numFmtId="164" fontId="51" fillId="0" borderId="106" xfId="0" applyNumberFormat="1" applyFont="1" applyFill="1" applyBorder="1" applyAlignment="1">
      <alignment/>
    </xf>
    <xf numFmtId="164" fontId="52" fillId="0" borderId="107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2.7109375" style="0" customWidth="1"/>
    <col min="2" max="2" width="10.7109375" style="0" customWidth="1"/>
    <col min="3" max="6" width="8.7109375" style="0" customWidth="1"/>
    <col min="7" max="7" width="10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7" t="s">
        <v>2</v>
      </c>
      <c r="G2" s="7"/>
    </row>
    <row r="3" spans="1:7" ht="15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7" ht="15">
      <c r="A4" s="6"/>
      <c r="B4" s="6"/>
      <c r="C4" s="6"/>
      <c r="D4" s="6"/>
      <c r="E4" s="6"/>
      <c r="F4" s="9">
        <v>0.2</v>
      </c>
      <c r="G4" s="9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17" ht="15">
      <c r="A7" s="71" t="s">
        <v>12</v>
      </c>
      <c r="B7" s="77">
        <f>'SO 18496'!I107-Rekapitulácia!D7</f>
        <v>0</v>
      </c>
      <c r="C7" s="77">
        <f>'Kryci_list 18496'!J26</f>
        <v>0</v>
      </c>
      <c r="D7" s="77">
        <v>0</v>
      </c>
      <c r="E7" s="77">
        <f>'Kryci_list 18496'!J17</f>
        <v>0</v>
      </c>
      <c r="F7" s="77">
        <v>0</v>
      </c>
      <c r="G7" s="77">
        <f>B7+C7+D7+E7+F7</f>
        <v>0</v>
      </c>
      <c r="K7">
        <f>'SO 18496'!K107</f>
        <v>0</v>
      </c>
      <c r="Q7">
        <v>30.126</v>
      </c>
    </row>
    <row r="8" spans="1:26" ht="15">
      <c r="A8" s="211" t="s">
        <v>247</v>
      </c>
      <c r="B8" s="212">
        <f>SUM(B7:B7)</f>
        <v>0</v>
      </c>
      <c r="C8" s="212">
        <f>SUM(C7:C7)</f>
        <v>0</v>
      </c>
      <c r="D8" s="212">
        <f>SUM(D7:D7)</f>
        <v>0</v>
      </c>
      <c r="E8" s="212">
        <f>SUM(E7:E7)</f>
        <v>0</v>
      </c>
      <c r="F8" s="212">
        <f>SUM(F7:F7)</f>
        <v>0</v>
      </c>
      <c r="G8" s="212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5">
      <c r="A9" s="209" t="s">
        <v>248</v>
      </c>
      <c r="B9" s="210">
        <f>G8-SUM(Rekapitulácia!K7:Rekapitulácia!K7)*1</f>
        <v>0</v>
      </c>
      <c r="C9" s="210"/>
      <c r="D9" s="210"/>
      <c r="E9" s="210"/>
      <c r="F9" s="210"/>
      <c r="G9" s="210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5">
      <c r="A10" s="5" t="s">
        <v>249</v>
      </c>
      <c r="B10" s="207">
        <f>(G8-B9)</f>
        <v>0</v>
      </c>
      <c r="C10" s="207"/>
      <c r="D10" s="207"/>
      <c r="E10" s="207"/>
      <c r="F10" s="207"/>
      <c r="G10" s="207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15">
      <c r="A11" s="5" t="s">
        <v>250</v>
      </c>
      <c r="B11" s="207"/>
      <c r="C11" s="207"/>
      <c r="D11" s="207"/>
      <c r="E11" s="207"/>
      <c r="F11" s="207"/>
      <c r="G11" s="207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7" ht="15">
      <c r="A12" s="11"/>
      <c r="B12" s="208"/>
      <c r="C12" s="208"/>
      <c r="D12" s="208"/>
      <c r="E12" s="208"/>
      <c r="F12" s="208"/>
      <c r="G12" s="208"/>
    </row>
    <row r="13" spans="1:7" ht="15">
      <c r="A13" s="11"/>
      <c r="B13" s="208"/>
      <c r="C13" s="208"/>
      <c r="D13" s="208"/>
      <c r="E13" s="208"/>
      <c r="F13" s="208"/>
      <c r="G13" s="208"/>
    </row>
    <row r="14" spans="1:7" ht="15">
      <c r="A14" s="11"/>
      <c r="B14" s="208"/>
      <c r="C14" s="208"/>
      <c r="D14" s="208"/>
      <c r="E14" s="208"/>
      <c r="F14" s="208"/>
      <c r="G14" s="208"/>
    </row>
    <row r="15" spans="1:7" ht="15">
      <c r="A15" s="11"/>
      <c r="B15" s="208"/>
      <c r="C15" s="208"/>
      <c r="D15" s="208"/>
      <c r="E15" s="208"/>
      <c r="F15" s="208"/>
      <c r="G15" s="208"/>
    </row>
    <row r="16" spans="1:7" ht="15">
      <c r="A16" s="11"/>
      <c r="B16" s="208"/>
      <c r="C16" s="208"/>
      <c r="D16" s="208"/>
      <c r="E16" s="208"/>
      <c r="F16" s="208"/>
      <c r="G16" s="208"/>
    </row>
    <row r="17" spans="1:7" ht="15">
      <c r="A17" s="11"/>
      <c r="B17" s="208"/>
      <c r="C17" s="208"/>
      <c r="D17" s="208"/>
      <c r="E17" s="208"/>
      <c r="F17" s="208"/>
      <c r="G17" s="208"/>
    </row>
    <row r="18" spans="1:7" ht="15">
      <c r="A18" s="11"/>
      <c r="B18" s="208"/>
      <c r="C18" s="208"/>
      <c r="D18" s="208"/>
      <c r="E18" s="208"/>
      <c r="F18" s="208"/>
      <c r="G18" s="208"/>
    </row>
    <row r="19" spans="1:7" ht="15">
      <c r="A19" s="11"/>
      <c r="B19" s="208"/>
      <c r="C19" s="208"/>
      <c r="D19" s="208"/>
      <c r="E19" s="208"/>
      <c r="F19" s="208"/>
      <c r="G19" s="208"/>
    </row>
    <row r="20" spans="1:7" ht="15">
      <c r="A20" s="11"/>
      <c r="B20" s="208"/>
      <c r="C20" s="208"/>
      <c r="D20" s="208"/>
      <c r="E20" s="208"/>
      <c r="F20" s="208"/>
      <c r="G20" s="208"/>
    </row>
    <row r="21" spans="1:7" ht="15">
      <c r="A21" s="11"/>
      <c r="B21" s="208"/>
      <c r="C21" s="208"/>
      <c r="D21" s="208"/>
      <c r="E21" s="208"/>
      <c r="F21" s="208"/>
      <c r="G21" s="208"/>
    </row>
    <row r="22" spans="1:7" ht="15">
      <c r="A22" s="11"/>
      <c r="B22" s="208"/>
      <c r="C22" s="208"/>
      <c r="D22" s="208"/>
      <c r="E22" s="208"/>
      <c r="F22" s="208"/>
      <c r="G22" s="208"/>
    </row>
    <row r="23" spans="1:7" ht="15">
      <c r="A23" s="11"/>
      <c r="B23" s="208"/>
      <c r="C23" s="208"/>
      <c r="D23" s="208"/>
      <c r="E23" s="208"/>
      <c r="F23" s="208"/>
      <c r="G23" s="208"/>
    </row>
    <row r="24" spans="1:7" ht="15">
      <c r="A24" s="11"/>
      <c r="B24" s="208"/>
      <c r="C24" s="208"/>
      <c r="D24" s="208"/>
      <c r="E24" s="208"/>
      <c r="F24" s="208"/>
      <c r="G24" s="208"/>
    </row>
    <row r="25" spans="1:7" ht="15">
      <c r="A25" s="11"/>
      <c r="B25" s="208"/>
      <c r="C25" s="208"/>
      <c r="D25" s="208"/>
      <c r="E25" s="208"/>
      <c r="F25" s="208"/>
      <c r="G25" s="208"/>
    </row>
    <row r="26" spans="1:7" ht="15">
      <c r="A26" s="11"/>
      <c r="B26" s="208"/>
      <c r="C26" s="208"/>
      <c r="D26" s="208"/>
      <c r="E26" s="208"/>
      <c r="F26" s="208"/>
      <c r="G26" s="208"/>
    </row>
    <row r="27" spans="1:7" ht="15">
      <c r="A27" s="11"/>
      <c r="B27" s="208"/>
      <c r="C27" s="208"/>
      <c r="D27" s="208"/>
      <c r="E27" s="208"/>
      <c r="F27" s="208"/>
      <c r="G27" s="208"/>
    </row>
    <row r="28" spans="1:7" ht="15">
      <c r="A28" s="11"/>
      <c r="B28" s="208"/>
      <c r="C28" s="208"/>
      <c r="D28" s="208"/>
      <c r="E28" s="208"/>
      <c r="F28" s="208"/>
      <c r="G28" s="208"/>
    </row>
    <row r="29" spans="1:7" ht="15">
      <c r="A29" s="11"/>
      <c r="B29" s="208"/>
      <c r="C29" s="208"/>
      <c r="D29" s="208"/>
      <c r="E29" s="208"/>
      <c r="F29" s="208"/>
      <c r="G29" s="208"/>
    </row>
    <row r="30" spans="1:7" ht="15">
      <c r="A30" s="11"/>
      <c r="B30" s="208"/>
      <c r="C30" s="208"/>
      <c r="D30" s="208"/>
      <c r="E30" s="208"/>
      <c r="F30" s="208"/>
      <c r="G30" s="208"/>
    </row>
    <row r="31" spans="1:7" ht="15">
      <c r="A31" s="11"/>
      <c r="B31" s="208"/>
      <c r="C31" s="208"/>
      <c r="D31" s="208"/>
      <c r="E31" s="208"/>
      <c r="F31" s="208"/>
      <c r="G31" s="208"/>
    </row>
    <row r="32" spans="1:7" ht="15">
      <c r="A32" s="11"/>
      <c r="B32" s="208"/>
      <c r="C32" s="208"/>
      <c r="D32" s="208"/>
      <c r="E32" s="208"/>
      <c r="F32" s="208"/>
      <c r="G32" s="208"/>
    </row>
    <row r="33" spans="1:7" ht="15">
      <c r="A33" s="11"/>
      <c r="B33" s="208"/>
      <c r="C33" s="208"/>
      <c r="D33" s="208"/>
      <c r="E33" s="208"/>
      <c r="F33" s="208"/>
      <c r="G33" s="208"/>
    </row>
    <row r="34" spans="1:7" ht="15">
      <c r="A34" s="1"/>
      <c r="B34" s="154"/>
      <c r="C34" s="154"/>
      <c r="D34" s="154"/>
      <c r="E34" s="154"/>
      <c r="F34" s="154"/>
      <c r="G34" s="154"/>
    </row>
    <row r="35" spans="1:7" ht="15">
      <c r="A35" s="1"/>
      <c r="B35" s="154"/>
      <c r="C35" s="154"/>
      <c r="D35" s="154"/>
      <c r="E35" s="154"/>
      <c r="F35" s="154"/>
      <c r="G35" s="154"/>
    </row>
    <row r="36" spans="1:7" ht="15">
      <c r="A36" s="1"/>
      <c r="B36" s="154"/>
      <c r="C36" s="154"/>
      <c r="D36" s="154"/>
      <c r="E36" s="154"/>
      <c r="F36" s="154"/>
      <c r="G36" s="154"/>
    </row>
    <row r="37" spans="1:7" ht="15">
      <c r="A37" s="1"/>
      <c r="B37" s="154"/>
      <c r="C37" s="154"/>
      <c r="D37" s="154"/>
      <c r="E37" s="154"/>
      <c r="F37" s="154"/>
      <c r="G37" s="154"/>
    </row>
    <row r="38" spans="1:7" ht="15">
      <c r="A38" s="1"/>
      <c r="B38" s="154"/>
      <c r="C38" s="154"/>
      <c r="D38" s="154"/>
      <c r="E38" s="154"/>
      <c r="F38" s="154"/>
      <c r="G38" s="154"/>
    </row>
    <row r="39" spans="1:7" ht="15">
      <c r="A39" s="1"/>
      <c r="B39" s="154"/>
      <c r="C39" s="154"/>
      <c r="D39" s="154"/>
      <c r="E39" s="154"/>
      <c r="F39" s="154"/>
      <c r="G39" s="154"/>
    </row>
    <row r="40" spans="1:7" ht="15">
      <c r="A40" s="1"/>
      <c r="B40" s="154"/>
      <c r="C40" s="154"/>
      <c r="D40" s="154"/>
      <c r="E40" s="154"/>
      <c r="F40" s="154"/>
      <c r="G40" s="154"/>
    </row>
    <row r="41" spans="1:7" ht="15">
      <c r="A41" s="1"/>
      <c r="B41" s="154"/>
      <c r="C41" s="154"/>
      <c r="D41" s="154"/>
      <c r="E41" s="154"/>
      <c r="F41" s="154"/>
      <c r="G41" s="154"/>
    </row>
    <row r="42" spans="1:7" ht="15">
      <c r="A42" s="1"/>
      <c r="B42" s="154"/>
      <c r="C42" s="154"/>
      <c r="D42" s="154"/>
      <c r="E42" s="154"/>
      <c r="F42" s="154"/>
      <c r="G42" s="154"/>
    </row>
    <row r="43" spans="1:7" ht="15">
      <c r="A43" s="1"/>
      <c r="B43" s="154"/>
      <c r="C43" s="154"/>
      <c r="D43" s="154"/>
      <c r="E43" s="154"/>
      <c r="F43" s="154"/>
      <c r="G43" s="154"/>
    </row>
    <row r="44" spans="1:7" ht="15">
      <c r="A44" s="1"/>
      <c r="B44" s="154"/>
      <c r="C44" s="154"/>
      <c r="D44" s="154"/>
      <c r="E44" s="154"/>
      <c r="F44" s="154"/>
      <c r="G44" s="154"/>
    </row>
    <row r="45" spans="1:7" ht="15">
      <c r="A45" s="1"/>
      <c r="B45" s="154"/>
      <c r="C45" s="154"/>
      <c r="D45" s="154"/>
      <c r="E45" s="154"/>
      <c r="F45" s="154"/>
      <c r="G45" s="154"/>
    </row>
    <row r="46" spans="1:7" ht="15">
      <c r="A46" s="1"/>
      <c r="B46" s="154"/>
      <c r="C46" s="154"/>
      <c r="D46" s="154"/>
      <c r="E46" s="154"/>
      <c r="F46" s="154"/>
      <c r="G46" s="154"/>
    </row>
    <row r="47" spans="1:7" ht="15">
      <c r="A47" s="1"/>
      <c r="B47" s="154"/>
      <c r="C47" s="154"/>
      <c r="D47" s="154"/>
      <c r="E47" s="154"/>
      <c r="F47" s="154"/>
      <c r="G47" s="154"/>
    </row>
    <row r="48" spans="1:7" ht="15">
      <c r="A48" s="1"/>
      <c r="B48" s="154"/>
      <c r="C48" s="154"/>
      <c r="D48" s="154"/>
      <c r="E48" s="154"/>
      <c r="F48" s="154"/>
      <c r="G48" s="154"/>
    </row>
    <row r="49" spans="1:7" ht="15">
      <c r="A49" s="1"/>
      <c r="B49" s="154"/>
      <c r="C49" s="154"/>
      <c r="D49" s="154"/>
      <c r="E49" s="154"/>
      <c r="F49" s="154"/>
      <c r="G49" s="154"/>
    </row>
    <row r="50" spans="1:7" ht="15">
      <c r="A50" s="1"/>
      <c r="B50" s="154"/>
      <c r="C50" s="154"/>
      <c r="D50" s="154"/>
      <c r="E50" s="154"/>
      <c r="F50" s="154"/>
      <c r="G50" s="154"/>
    </row>
    <row r="51" spans="2:7" ht="15">
      <c r="B51" s="206"/>
      <c r="C51" s="206"/>
      <c r="D51" s="206"/>
      <c r="E51" s="206"/>
      <c r="F51" s="206"/>
      <c r="G51" s="206"/>
    </row>
    <row r="52" spans="2:7" ht="15">
      <c r="B52" s="206"/>
      <c r="C52" s="206"/>
      <c r="D52" s="206"/>
      <c r="E52" s="206"/>
      <c r="F52" s="206"/>
      <c r="G52" s="206"/>
    </row>
    <row r="53" spans="2:7" ht="15">
      <c r="B53" s="206"/>
      <c r="C53" s="206"/>
      <c r="D53" s="206"/>
      <c r="E53" s="206"/>
      <c r="F53" s="206"/>
      <c r="G53" s="206"/>
    </row>
    <row r="54" spans="2:7" ht="15">
      <c r="B54" s="206"/>
      <c r="C54" s="206"/>
      <c r="D54" s="206"/>
      <c r="E54" s="206"/>
      <c r="F54" s="206"/>
      <c r="G54" s="206"/>
    </row>
    <row r="55" spans="2:7" ht="15">
      <c r="B55" s="206"/>
      <c r="C55" s="206"/>
      <c r="D55" s="206"/>
      <c r="E55" s="206"/>
      <c r="F55" s="206"/>
      <c r="G55" s="206"/>
    </row>
    <row r="56" spans="2:7" ht="15">
      <c r="B56" s="206"/>
      <c r="C56" s="206"/>
      <c r="D56" s="206"/>
      <c r="E56" s="206"/>
      <c r="F56" s="206"/>
      <c r="G56" s="206"/>
    </row>
    <row r="57" spans="2:7" ht="15">
      <c r="B57" s="206"/>
      <c r="C57" s="206"/>
      <c r="D57" s="206"/>
      <c r="E57" s="206"/>
      <c r="F57" s="206"/>
      <c r="G57" s="206"/>
    </row>
    <row r="58" spans="2:7" ht="15">
      <c r="B58" s="206"/>
      <c r="C58" s="206"/>
      <c r="D58" s="206"/>
      <c r="E58" s="206"/>
      <c r="F58" s="206"/>
      <c r="G58" s="206"/>
    </row>
    <row r="59" spans="2:7" ht="15">
      <c r="B59" s="206"/>
      <c r="C59" s="206"/>
      <c r="D59" s="206"/>
      <c r="E59" s="206"/>
      <c r="F59" s="206"/>
      <c r="G59" s="206"/>
    </row>
    <row r="60" spans="2:7" ht="15">
      <c r="B60" s="206"/>
      <c r="C60" s="206"/>
      <c r="D60" s="206"/>
      <c r="E60" s="206"/>
      <c r="F60" s="206"/>
      <c r="G60" s="206"/>
    </row>
    <row r="61" spans="2:7" ht="15">
      <c r="B61" s="206"/>
      <c r="C61" s="206"/>
      <c r="D61" s="206"/>
      <c r="E61" s="206"/>
      <c r="F61" s="206"/>
      <c r="G61" s="206"/>
    </row>
    <row r="62" spans="2:7" ht="15">
      <c r="B62" s="206"/>
      <c r="C62" s="206"/>
      <c r="D62" s="206"/>
      <c r="E62" s="206"/>
      <c r="F62" s="206"/>
      <c r="G62" s="206"/>
    </row>
    <row r="63" spans="2:7" ht="15">
      <c r="B63" s="206"/>
      <c r="C63" s="206"/>
      <c r="D63" s="206"/>
      <c r="E63" s="206"/>
      <c r="F63" s="206"/>
      <c r="G63" s="206"/>
    </row>
    <row r="64" spans="2:7" ht="15">
      <c r="B64" s="206"/>
      <c r="C64" s="206"/>
      <c r="D64" s="206"/>
      <c r="E64" s="206"/>
      <c r="F64" s="206"/>
      <c r="G64" s="206"/>
    </row>
    <row r="65" spans="2:7" ht="15">
      <c r="B65" s="206"/>
      <c r="C65" s="206"/>
      <c r="D65" s="206"/>
      <c r="E65" s="206"/>
      <c r="F65" s="206"/>
      <c r="G65" s="206"/>
    </row>
    <row r="66" spans="2:7" ht="15">
      <c r="B66" s="206"/>
      <c r="C66" s="206"/>
      <c r="D66" s="206"/>
      <c r="E66" s="206"/>
      <c r="F66" s="206"/>
      <c r="G66" s="206"/>
    </row>
    <row r="67" spans="2:7" ht="15">
      <c r="B67" s="206"/>
      <c r="C67" s="206"/>
      <c r="D67" s="206"/>
      <c r="E67" s="206"/>
      <c r="F67" s="206"/>
      <c r="G67" s="206"/>
    </row>
    <row r="68" spans="2:7" ht="15">
      <c r="B68" s="206"/>
      <c r="C68" s="206"/>
      <c r="D68" s="206"/>
      <c r="E68" s="206"/>
      <c r="F68" s="206"/>
      <c r="G68" s="206"/>
    </row>
    <row r="69" spans="2:7" ht="15">
      <c r="B69" s="206"/>
      <c r="C69" s="206"/>
      <c r="D69" s="206"/>
      <c r="E69" s="206"/>
      <c r="F69" s="206"/>
      <c r="G69" s="206"/>
    </row>
    <row r="70" spans="2:7" ht="15">
      <c r="B70" s="206"/>
      <c r="C70" s="206"/>
      <c r="D70" s="206"/>
      <c r="E70" s="206"/>
      <c r="F70" s="206"/>
      <c r="G70" s="206"/>
    </row>
    <row r="71" spans="2:7" ht="15">
      <c r="B71" s="206"/>
      <c r="C71" s="206"/>
      <c r="D71" s="206"/>
      <c r="E71" s="206"/>
      <c r="F71" s="206"/>
      <c r="G71" s="206"/>
    </row>
    <row r="72" spans="2:7" ht="15">
      <c r="B72" s="206"/>
      <c r="C72" s="206"/>
      <c r="D72" s="206"/>
      <c r="E72" s="206"/>
      <c r="F72" s="206"/>
      <c r="G72" s="206"/>
    </row>
    <row r="73" spans="2:7" ht="15">
      <c r="B73" s="206"/>
      <c r="C73" s="206"/>
      <c r="D73" s="206"/>
      <c r="E73" s="206"/>
      <c r="F73" s="206"/>
      <c r="G73" s="206"/>
    </row>
    <row r="74" spans="2:7" ht="15">
      <c r="B74" s="206"/>
      <c r="C74" s="206"/>
      <c r="D74" s="206"/>
      <c r="E74" s="206"/>
      <c r="F74" s="206"/>
      <c r="G74" s="206"/>
    </row>
    <row r="75" spans="2:7" ht="15">
      <c r="B75" s="206"/>
      <c r="C75" s="206"/>
      <c r="D75" s="206"/>
      <c r="E75" s="206"/>
      <c r="F75" s="206"/>
      <c r="G75" s="206"/>
    </row>
    <row r="76" spans="2:7" ht="15">
      <c r="B76" s="206"/>
      <c r="C76" s="206"/>
      <c r="D76" s="206"/>
      <c r="E76" s="206"/>
      <c r="F76" s="206"/>
      <c r="G76" s="206"/>
    </row>
    <row r="77" spans="2:7" ht="15">
      <c r="B77" s="206"/>
      <c r="C77" s="206"/>
      <c r="D77" s="206"/>
      <c r="E77" s="206"/>
      <c r="F77" s="206"/>
      <c r="G77" s="206"/>
    </row>
    <row r="78" spans="2:7" ht="15">
      <c r="B78" s="206"/>
      <c r="C78" s="206"/>
      <c r="D78" s="206"/>
      <c r="E78" s="206"/>
      <c r="F78" s="206"/>
      <c r="G78" s="206"/>
    </row>
    <row r="79" spans="2:7" ht="15">
      <c r="B79" s="206"/>
      <c r="C79" s="206"/>
      <c r="D79" s="206"/>
      <c r="E79" s="206"/>
      <c r="F79" s="206"/>
      <c r="G79" s="206"/>
    </row>
    <row r="80" spans="2:7" ht="15">
      <c r="B80" s="206"/>
      <c r="C80" s="206"/>
      <c r="D80" s="206"/>
      <c r="E80" s="206"/>
      <c r="F80" s="206"/>
      <c r="G80" s="206"/>
    </row>
    <row r="81" spans="2:7" ht="15">
      <c r="B81" s="206"/>
      <c r="C81" s="206"/>
      <c r="D81" s="206"/>
      <c r="E81" s="206"/>
      <c r="F81" s="206"/>
      <c r="G81" s="206"/>
    </row>
    <row r="82" spans="2:7" ht="15">
      <c r="B82" s="206"/>
      <c r="C82" s="206"/>
      <c r="D82" s="206"/>
      <c r="E82" s="206"/>
      <c r="F82" s="206"/>
      <c r="G82" s="206"/>
    </row>
    <row r="83" spans="2:7" ht="15">
      <c r="B83" s="206"/>
      <c r="C83" s="206"/>
      <c r="D83" s="206"/>
      <c r="E83" s="206"/>
      <c r="F83" s="206"/>
      <c r="G83" s="206"/>
    </row>
    <row r="84" spans="2:7" ht="15">
      <c r="B84" s="206"/>
      <c r="C84" s="206"/>
      <c r="D84" s="206"/>
      <c r="E84" s="206"/>
      <c r="F84" s="206"/>
      <c r="G84" s="206"/>
    </row>
    <row r="85" spans="2:7" ht="15">
      <c r="B85" s="206"/>
      <c r="C85" s="206"/>
      <c r="D85" s="206"/>
      <c r="E85" s="206"/>
      <c r="F85" s="206"/>
      <c r="G85" s="206"/>
    </row>
    <row r="86" spans="2:7" ht="15">
      <c r="B86" s="206"/>
      <c r="C86" s="206"/>
      <c r="D86" s="206"/>
      <c r="E86" s="206"/>
      <c r="F86" s="206"/>
      <c r="G86" s="206"/>
    </row>
    <row r="87" spans="2:7" ht="15">
      <c r="B87" s="206"/>
      <c r="C87" s="206"/>
      <c r="D87" s="206"/>
      <c r="E87" s="206"/>
      <c r="F87" s="206"/>
      <c r="G87" s="206"/>
    </row>
    <row r="88" spans="2:7" ht="15">
      <c r="B88" s="206"/>
      <c r="C88" s="206"/>
      <c r="D88" s="206"/>
      <c r="E88" s="206"/>
      <c r="F88" s="206"/>
      <c r="G88" s="206"/>
    </row>
    <row r="89" spans="2:7" ht="15">
      <c r="B89" s="206"/>
      <c r="C89" s="206"/>
      <c r="D89" s="206"/>
      <c r="E89" s="206"/>
      <c r="F89" s="206"/>
      <c r="G89" s="206"/>
    </row>
    <row r="90" spans="2:7" ht="15">
      <c r="B90" s="206"/>
      <c r="C90" s="206"/>
      <c r="D90" s="206"/>
      <c r="E90" s="206"/>
      <c r="F90" s="206"/>
      <c r="G90" s="206"/>
    </row>
    <row r="91" spans="2:7" ht="15">
      <c r="B91" s="206"/>
      <c r="C91" s="206"/>
      <c r="D91" s="206"/>
      <c r="E91" s="206"/>
      <c r="F91" s="206"/>
      <c r="G91" s="206"/>
    </row>
    <row r="92" spans="2:7" ht="15">
      <c r="B92" s="206"/>
      <c r="C92" s="206"/>
      <c r="D92" s="206"/>
      <c r="E92" s="206"/>
      <c r="F92" s="206"/>
      <c r="G92" s="206"/>
    </row>
    <row r="93" spans="2:7" ht="15">
      <c r="B93" s="206"/>
      <c r="C93" s="206"/>
      <c r="D93" s="206"/>
      <c r="E93" s="206"/>
      <c r="F93" s="206"/>
      <c r="G93" s="206"/>
    </row>
    <row r="94" spans="2:7" ht="15">
      <c r="B94" s="206"/>
      <c r="C94" s="206"/>
      <c r="D94" s="206"/>
      <c r="E94" s="206"/>
      <c r="F94" s="206"/>
      <c r="G94" s="206"/>
    </row>
    <row r="95" spans="2:7" ht="15">
      <c r="B95" s="206"/>
      <c r="C95" s="206"/>
      <c r="D95" s="206"/>
      <c r="E95" s="206"/>
      <c r="F95" s="206"/>
      <c r="G95" s="206"/>
    </row>
    <row r="96" spans="2:7" ht="15">
      <c r="B96" s="206"/>
      <c r="C96" s="206"/>
      <c r="D96" s="206"/>
      <c r="E96" s="206"/>
      <c r="F96" s="206"/>
      <c r="G96" s="206"/>
    </row>
    <row r="97" spans="2:7" ht="15">
      <c r="B97" s="206"/>
      <c r="C97" s="206"/>
      <c r="D97" s="206"/>
      <c r="E97" s="206"/>
      <c r="F97" s="206"/>
      <c r="G97" s="206"/>
    </row>
    <row r="98" spans="2:7" ht="15">
      <c r="B98" s="206"/>
      <c r="C98" s="206"/>
      <c r="D98" s="206"/>
      <c r="E98" s="206"/>
      <c r="F98" s="206"/>
      <c r="G98" s="206"/>
    </row>
    <row r="99" spans="2:7" ht="15">
      <c r="B99" s="206"/>
      <c r="C99" s="206"/>
      <c r="D99" s="206"/>
      <c r="E99" s="206"/>
      <c r="F99" s="206"/>
      <c r="G99" s="206"/>
    </row>
    <row r="100" spans="2:7" ht="15">
      <c r="B100" s="206"/>
      <c r="C100" s="206"/>
      <c r="D100" s="206"/>
      <c r="E100" s="206"/>
      <c r="F100" s="206"/>
      <c r="G100" s="206"/>
    </row>
    <row r="101" spans="2:7" ht="15">
      <c r="B101" s="206"/>
      <c r="C101" s="206"/>
      <c r="D101" s="206"/>
      <c r="E101" s="206"/>
      <c r="F101" s="206"/>
      <c r="G101" s="206"/>
    </row>
    <row r="102" spans="2:7" ht="15">
      <c r="B102" s="206"/>
      <c r="C102" s="206"/>
      <c r="D102" s="206"/>
      <c r="E102" s="206"/>
      <c r="F102" s="206"/>
      <c r="G102" s="206"/>
    </row>
    <row r="103" spans="2:7" ht="15">
      <c r="B103" s="206"/>
      <c r="C103" s="206"/>
      <c r="D103" s="206"/>
      <c r="E103" s="206"/>
      <c r="F103" s="206"/>
      <c r="G103" s="206"/>
    </row>
  </sheetData>
  <sheetProtection/>
  <mergeCells count="1">
    <mergeCell ref="A3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4"/>
      <c r="C1" s="14"/>
      <c r="D1" s="14"/>
      <c r="E1" s="14"/>
      <c r="F1" s="15" t="s">
        <v>251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3"/>
      <c r="B3" s="23"/>
      <c r="C3" s="20"/>
      <c r="D3" s="17"/>
      <c r="E3" s="17"/>
      <c r="F3" s="17"/>
      <c r="G3" s="17"/>
      <c r="H3" s="17"/>
      <c r="I3" s="40" t="s">
        <v>14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10" ht="18" customHeight="1" thickBot="1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10" ht="19.5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10" ht="19.5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10" ht="19.5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10" ht="18" customHeight="1" thickTop="1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10" ht="18" customHeight="1">
      <c r="A16" s="13"/>
      <c r="B16" s="95">
        <v>1</v>
      </c>
      <c r="C16" s="96" t="s">
        <v>29</v>
      </c>
      <c r="D16" s="97">
        <f>'Kryci_list 18496'!D16</f>
        <v>0</v>
      </c>
      <c r="E16" s="98">
        <f>'Kryci_list 18496'!E16</f>
        <v>0</v>
      </c>
      <c r="F16" s="109">
        <f>'Kryci_list 18496'!F16</f>
        <v>0</v>
      </c>
      <c r="G16" s="61">
        <v>6</v>
      </c>
      <c r="H16" s="118" t="s">
        <v>36</v>
      </c>
      <c r="I16" s="129"/>
      <c r="J16" s="121">
        <f>Rekapitulácia!F8</f>
        <v>0</v>
      </c>
    </row>
    <row r="17" spans="1:10" ht="18" customHeight="1">
      <c r="A17" s="13"/>
      <c r="B17" s="68">
        <v>2</v>
      </c>
      <c r="C17" s="72" t="s">
        <v>30</v>
      </c>
      <c r="D17" s="78">
        <f>'Kryci_list 18496'!D17</f>
        <v>0</v>
      </c>
      <c r="E17" s="76">
        <f>'Kryci_list 18496'!E17</f>
        <v>0</v>
      </c>
      <c r="F17" s="81">
        <f>'Kryci_list 18496'!F17</f>
        <v>0</v>
      </c>
      <c r="G17" s="62">
        <v>7</v>
      </c>
      <c r="H17" s="119" t="s">
        <v>37</v>
      </c>
      <c r="I17" s="129"/>
      <c r="J17" s="122">
        <f>Rekapitulácia!E8</f>
        <v>0</v>
      </c>
    </row>
    <row r="18" spans="1:10" ht="18" customHeight="1">
      <c r="A18" s="13"/>
      <c r="B18" s="69">
        <v>3</v>
      </c>
      <c r="C18" s="73" t="s">
        <v>31</v>
      </c>
      <c r="D18" s="79">
        <f>'Kryci_list 18496'!D18</f>
        <v>0</v>
      </c>
      <c r="E18" s="77">
        <f>'Kryci_list 18496'!E18</f>
        <v>0</v>
      </c>
      <c r="F18" s="82">
        <f>'Kryci_list 18496'!F18</f>
        <v>0</v>
      </c>
      <c r="G18" s="62">
        <v>8</v>
      </c>
      <c r="H18" s="119" t="s">
        <v>38</v>
      </c>
      <c r="I18" s="129"/>
      <c r="J18" s="122">
        <f>Rekapitulácia!D8</f>
        <v>0</v>
      </c>
    </row>
    <row r="19" spans="1:10" ht="18" customHeight="1">
      <c r="A19" s="13"/>
      <c r="B19" s="69">
        <v>4</v>
      </c>
      <c r="C19" s="73" t="s">
        <v>32</v>
      </c>
      <c r="D19" s="79">
        <f>'Kryci_list 18496'!D19</f>
        <v>0</v>
      </c>
      <c r="E19" s="77">
        <f>'Kryci_list 18496'!E19</f>
        <v>0</v>
      </c>
      <c r="F19" s="82">
        <f>'Kryci_list 18496'!F19</f>
        <v>0</v>
      </c>
      <c r="G19" s="62">
        <v>9</v>
      </c>
      <c r="H19" s="127"/>
      <c r="I19" s="129"/>
      <c r="J19" s="128"/>
    </row>
    <row r="20" spans="1:10" ht="18" customHeight="1" thickBot="1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10" ht="18" customHeight="1" thickTop="1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10" ht="18" customHeight="1">
      <c r="A22" s="13"/>
      <c r="B22" s="61">
        <v>11</v>
      </c>
      <c r="C22" s="64" t="s">
        <v>48</v>
      </c>
      <c r="D22" s="88"/>
      <c r="E22" s="91"/>
      <c r="F22" s="81">
        <f>'Kryci_list 18496'!F22</f>
        <v>0</v>
      </c>
      <c r="G22" s="61">
        <v>16</v>
      </c>
      <c r="H22" s="118" t="s">
        <v>54</v>
      </c>
      <c r="I22" s="129"/>
      <c r="J22" s="121">
        <f>'Kryci_list 18496'!J22</f>
        <v>0</v>
      </c>
    </row>
    <row r="23" spans="1:10" ht="18" customHeight="1">
      <c r="A23" s="13"/>
      <c r="B23" s="62">
        <v>12</v>
      </c>
      <c r="C23" s="65" t="s">
        <v>49</v>
      </c>
      <c r="D23" s="67"/>
      <c r="E23" s="91"/>
      <c r="F23" s="82">
        <f>'Kryci_list 18496'!F23</f>
        <v>0</v>
      </c>
      <c r="G23" s="62">
        <v>17</v>
      </c>
      <c r="H23" s="119" t="s">
        <v>55</v>
      </c>
      <c r="I23" s="129"/>
      <c r="J23" s="122">
        <f>'Kryci_list 18496'!J23</f>
        <v>0</v>
      </c>
    </row>
    <row r="24" spans="1:10" ht="18" customHeight="1">
      <c r="A24" s="13"/>
      <c r="B24" s="62">
        <v>13</v>
      </c>
      <c r="C24" s="65" t="s">
        <v>50</v>
      </c>
      <c r="D24" s="67"/>
      <c r="E24" s="91"/>
      <c r="F24" s="82">
        <f>'Kryci_list 18496'!F24</f>
        <v>0</v>
      </c>
      <c r="G24" s="62">
        <v>18</v>
      </c>
      <c r="H24" s="119" t="s">
        <v>56</v>
      </c>
      <c r="I24" s="129"/>
      <c r="J24" s="122">
        <f>'Kryci_list 18496'!J24</f>
        <v>0</v>
      </c>
    </row>
    <row r="25" spans="1:10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10" ht="18" customHeight="1" thickTop="1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10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10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Rekapitulácia!B9</f>
        <v>0</v>
      </c>
      <c r="J29" s="121">
        <f>ROUND(((ROUND(I29,2)*20)/100),2)*1</f>
        <v>0</v>
      </c>
    </row>
    <row r="30" spans="1:10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Rekapitulácia!B10</f>
        <v>0</v>
      </c>
      <c r="J30" s="122">
        <f>ROUND(((ROUND(I30,2)*0)/100),2)</f>
        <v>0</v>
      </c>
    </row>
    <row r="31" spans="1:10" ht="18" customHeight="1">
      <c r="A31" s="13"/>
      <c r="B31" s="24"/>
      <c r="C31" s="139"/>
      <c r="D31" s="140"/>
      <c r="E31" s="22"/>
      <c r="F31" s="13"/>
      <c r="G31" s="62">
        <v>24</v>
      </c>
      <c r="H31" s="119" t="s">
        <v>44</v>
      </c>
      <c r="I31" s="27"/>
      <c r="J31" s="220">
        <f>SUM(J28:J30)</f>
        <v>0</v>
      </c>
    </row>
    <row r="32" spans="1:10" ht="18" customHeight="1" thickBot="1">
      <c r="A32" s="13"/>
      <c r="B32" s="44"/>
      <c r="C32" s="120"/>
      <c r="D32" s="126"/>
      <c r="E32" s="84"/>
      <c r="F32" s="85"/>
      <c r="G32" s="216" t="s">
        <v>45</v>
      </c>
      <c r="H32" s="217"/>
      <c r="I32" s="218"/>
      <c r="J32" s="219"/>
    </row>
    <row r="33" spans="1:10" ht="18" customHeight="1" thickTop="1">
      <c r="A33" s="13"/>
      <c r="B33" s="103"/>
      <c r="C33" s="104"/>
      <c r="D33" s="141" t="s">
        <v>60</v>
      </c>
      <c r="E33" s="87"/>
      <c r="F33" s="87"/>
      <c r="G33" s="16"/>
      <c r="H33" s="141" t="s">
        <v>61</v>
      </c>
      <c r="I33" s="29"/>
      <c r="J33" s="32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13"/>
      <c r="B3" s="34" t="s">
        <v>15</v>
      </c>
      <c r="C3" s="35"/>
      <c r="D3" s="36"/>
      <c r="E3" s="36"/>
      <c r="F3" s="36"/>
      <c r="G3" s="17"/>
      <c r="H3" s="17"/>
      <c r="I3" s="40" t="s">
        <v>14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10" ht="18" customHeight="1" thickBot="1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10" ht="19.5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10" ht="19.5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10" ht="19.5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10" ht="18" customHeight="1" thickTop="1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10" ht="18" customHeight="1">
      <c r="A16" s="13"/>
      <c r="B16" s="95">
        <v>1</v>
      </c>
      <c r="C16" s="96" t="s">
        <v>29</v>
      </c>
      <c r="D16" s="97">
        <f>'Rekap 18496'!B13</f>
        <v>0</v>
      </c>
      <c r="E16" s="98">
        <f>'Rekap 18496'!C13</f>
        <v>0</v>
      </c>
      <c r="F16" s="109">
        <f>'Rekap 18496'!D13</f>
        <v>0</v>
      </c>
      <c r="G16" s="61">
        <v>6</v>
      </c>
      <c r="H16" s="118" t="s">
        <v>36</v>
      </c>
      <c r="I16" s="129"/>
      <c r="J16" s="121">
        <v>0</v>
      </c>
    </row>
    <row r="17" spans="1:10" ht="18" customHeight="1">
      <c r="A17" s="13"/>
      <c r="B17" s="68">
        <v>2</v>
      </c>
      <c r="C17" s="72" t="s">
        <v>30</v>
      </c>
      <c r="D17" s="78">
        <f>'Rekap 18496'!B22</f>
        <v>0</v>
      </c>
      <c r="E17" s="76">
        <f>'Rekap 18496'!C22</f>
        <v>0</v>
      </c>
      <c r="F17" s="81">
        <f>'Rekap 18496'!D22</f>
        <v>0</v>
      </c>
      <c r="G17" s="62">
        <v>7</v>
      </c>
      <c r="H17" s="119" t="s">
        <v>37</v>
      </c>
      <c r="I17" s="129"/>
      <c r="J17" s="122">
        <f>'SO 18496'!Z107</f>
        <v>0</v>
      </c>
    </row>
    <row r="18" spans="1:10" ht="18" customHeight="1">
      <c r="A18" s="13"/>
      <c r="B18" s="69">
        <v>3</v>
      </c>
      <c r="C18" s="73" t="s">
        <v>31</v>
      </c>
      <c r="D18" s="79"/>
      <c r="E18" s="77"/>
      <c r="F18" s="82"/>
      <c r="G18" s="62">
        <v>8</v>
      </c>
      <c r="H18" s="119" t="s">
        <v>38</v>
      </c>
      <c r="I18" s="129"/>
      <c r="J18" s="122">
        <v>0</v>
      </c>
    </row>
    <row r="19" spans="1:10" ht="18" customHeight="1">
      <c r="A19" s="13"/>
      <c r="B19" s="69">
        <v>4</v>
      </c>
      <c r="C19" s="73" t="s">
        <v>32</v>
      </c>
      <c r="D19" s="79"/>
      <c r="E19" s="77"/>
      <c r="F19" s="82"/>
      <c r="G19" s="62">
        <v>9</v>
      </c>
      <c r="H19" s="127"/>
      <c r="I19" s="129"/>
      <c r="J19" s="128"/>
    </row>
    <row r="20" spans="1:10" ht="18" customHeight="1" thickBot="1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10" ht="18" customHeight="1" thickTop="1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26" ht="18" customHeight="1">
      <c r="A22" s="13"/>
      <c r="B22" s="61">
        <v>11</v>
      </c>
      <c r="C22" s="64" t="s">
        <v>48</v>
      </c>
      <c r="D22" s="88"/>
      <c r="E22" s="90" t="s">
        <v>51</v>
      </c>
      <c r="F22" s="81">
        <f>((F16*U22*0)+(F17*V22*0)+(F18*W22*0))/100</f>
        <v>0</v>
      </c>
      <c r="G22" s="61">
        <v>16</v>
      </c>
      <c r="H22" s="118" t="s">
        <v>54</v>
      </c>
      <c r="I22" s="130" t="s">
        <v>51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49</v>
      </c>
      <c r="D23" s="67"/>
      <c r="E23" s="90" t="s">
        <v>52</v>
      </c>
      <c r="F23" s="82">
        <f>((F16*U23*0)+(F17*V23*0)+(F18*W23*0))/100</f>
        <v>0</v>
      </c>
      <c r="G23" s="62">
        <v>17</v>
      </c>
      <c r="H23" s="119" t="s">
        <v>55</v>
      </c>
      <c r="I23" s="130" t="s">
        <v>51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50</v>
      </c>
      <c r="D24" s="67"/>
      <c r="E24" s="90" t="s">
        <v>51</v>
      </c>
      <c r="F24" s="82">
        <f>((F16*U24*0)+(F17*V24*0)+(F18*W24*0))/100</f>
        <v>0</v>
      </c>
      <c r="G24" s="62">
        <v>18</v>
      </c>
      <c r="H24" s="119" t="s">
        <v>56</v>
      </c>
      <c r="I24" s="130" t="s">
        <v>52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10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10" ht="18" customHeight="1" thickTop="1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10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10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J28-SUM('SO 18496'!K9:'SO 18496'!K106)</f>
        <v>0</v>
      </c>
      <c r="J29" s="121">
        <f>ROUND(((ROUND(I29,2)*20)*1/100),2)</f>
        <v>0</v>
      </c>
    </row>
    <row r="30" spans="1:10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SUM('SO 18496'!K9:'SO 18496'!K106)</f>
        <v>0</v>
      </c>
      <c r="J30" s="122">
        <f>ROUND(((ROUND(I30,2)*0)/100),2)</f>
        <v>0</v>
      </c>
    </row>
    <row r="31" spans="1:10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44</v>
      </c>
      <c r="I31" s="116"/>
      <c r="J31" s="133">
        <f>SUM(J28:J30)</f>
        <v>0</v>
      </c>
    </row>
    <row r="32" spans="1:10" ht="18" customHeight="1" thickBot="1">
      <c r="A32" s="13"/>
      <c r="B32" s="44"/>
      <c r="C32" s="120"/>
      <c r="D32" s="126"/>
      <c r="E32" s="84"/>
      <c r="F32" s="85"/>
      <c r="G32" s="61" t="s">
        <v>45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60</v>
      </c>
      <c r="E33" s="87"/>
      <c r="F33" s="105"/>
      <c r="G33" s="114">
        <v>26</v>
      </c>
      <c r="H33" s="142" t="s">
        <v>61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148" t="s">
        <v>21</v>
      </c>
      <c r="B1" s="146"/>
      <c r="C1" s="146"/>
      <c r="D1" s="147"/>
      <c r="E1" s="149" t="s">
        <v>18</v>
      </c>
      <c r="F1" s="145"/>
      <c r="W1">
        <v>30.126</v>
      </c>
    </row>
    <row r="2" spans="1:6" ht="19.5" customHeight="1">
      <c r="A2" s="148" t="s">
        <v>22</v>
      </c>
      <c r="B2" s="146"/>
      <c r="C2" s="146"/>
      <c r="D2" s="147"/>
      <c r="E2" s="149" t="s">
        <v>16</v>
      </c>
      <c r="F2" s="145"/>
    </row>
    <row r="3" spans="1:6" ht="19.5" customHeight="1">
      <c r="A3" s="148" t="s">
        <v>23</v>
      </c>
      <c r="B3" s="146"/>
      <c r="C3" s="146"/>
      <c r="D3" s="147"/>
      <c r="E3" s="149" t="s">
        <v>66</v>
      </c>
      <c r="F3" s="145"/>
    </row>
    <row r="4" spans="1:6" ht="15">
      <c r="A4" s="150" t="s">
        <v>1</v>
      </c>
      <c r="B4" s="144"/>
      <c r="C4" s="144"/>
      <c r="D4" s="144"/>
      <c r="E4" s="144"/>
      <c r="F4" s="144"/>
    </row>
    <row r="5" spans="1:6" ht="15">
      <c r="A5" s="150" t="s">
        <v>15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51" t="s">
        <v>67</v>
      </c>
      <c r="B8" s="144"/>
      <c r="C8" s="144"/>
      <c r="D8" s="144"/>
      <c r="E8" s="144"/>
      <c r="F8" s="144"/>
    </row>
    <row r="9" spans="1:6" ht="15">
      <c r="A9" s="152" t="s">
        <v>63</v>
      </c>
      <c r="B9" s="152" t="s">
        <v>57</v>
      </c>
      <c r="C9" s="152" t="s">
        <v>58</v>
      </c>
      <c r="D9" s="152" t="s">
        <v>33</v>
      </c>
      <c r="E9" s="152" t="s">
        <v>64</v>
      </c>
      <c r="F9" s="152" t="s">
        <v>65</v>
      </c>
    </row>
    <row r="10" spans="1:26" ht="15">
      <c r="A10" s="159" t="s">
        <v>68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15">
      <c r="A11" s="161" t="s">
        <v>69</v>
      </c>
      <c r="B11" s="162">
        <f>'SO 18496'!L22</f>
        <v>0</v>
      </c>
      <c r="C11" s="162">
        <f>'SO 18496'!M22</f>
        <v>0</v>
      </c>
      <c r="D11" s="162">
        <f>'SO 18496'!I22</f>
        <v>0</v>
      </c>
      <c r="E11" s="163">
        <f>'SO 18496'!S22</f>
        <v>18.36</v>
      </c>
      <c r="F11" s="163">
        <f>'SO 18496'!V22</f>
        <v>4.71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15">
      <c r="A12" s="161" t="s">
        <v>70</v>
      </c>
      <c r="B12" s="162">
        <f>'SO 18496'!L27</f>
        <v>0</v>
      </c>
      <c r="C12" s="162">
        <f>'SO 18496'!M27</f>
        <v>0</v>
      </c>
      <c r="D12" s="162">
        <f>'SO 18496'!I27</f>
        <v>0</v>
      </c>
      <c r="E12" s="163">
        <f>'SO 18496'!S27</f>
        <v>0</v>
      </c>
      <c r="F12" s="163">
        <f>'SO 18496'!V27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15">
      <c r="A13" s="2" t="s">
        <v>68</v>
      </c>
      <c r="B13" s="164">
        <f>'SO 18496'!L29</f>
        <v>0</v>
      </c>
      <c r="C13" s="164">
        <f>'SO 18496'!M29</f>
        <v>0</v>
      </c>
      <c r="D13" s="164">
        <f>'SO 18496'!I29</f>
        <v>0</v>
      </c>
      <c r="E13" s="165">
        <f>'SO 18496'!S29</f>
        <v>18.36</v>
      </c>
      <c r="F13" s="165">
        <f>'SO 18496'!V29</f>
        <v>4.71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6" ht="15">
      <c r="A14" s="1"/>
      <c r="B14" s="154"/>
      <c r="C14" s="154"/>
      <c r="D14" s="154"/>
      <c r="E14" s="153"/>
      <c r="F14" s="153"/>
    </row>
    <row r="15" spans="1:26" ht="15">
      <c r="A15" s="2" t="s">
        <v>71</v>
      </c>
      <c r="B15" s="164"/>
      <c r="C15" s="162"/>
      <c r="D15" s="162"/>
      <c r="E15" s="163"/>
      <c r="F15" s="163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5">
      <c r="A16" s="161" t="s">
        <v>72</v>
      </c>
      <c r="B16" s="162">
        <f>'SO 18496'!L37</f>
        <v>0</v>
      </c>
      <c r="C16" s="162">
        <f>'SO 18496'!M37</f>
        <v>0</v>
      </c>
      <c r="D16" s="162">
        <f>'SO 18496'!I37</f>
        <v>0</v>
      </c>
      <c r="E16" s="163">
        <f>'SO 18496'!S37</f>
        <v>0</v>
      </c>
      <c r="F16" s="163">
        <f>'SO 18496'!V37</f>
        <v>0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5">
      <c r="A17" s="161" t="s">
        <v>73</v>
      </c>
      <c r="B17" s="162">
        <f>'SO 18496'!L56</f>
        <v>0</v>
      </c>
      <c r="C17" s="162">
        <f>'SO 18496'!M56</f>
        <v>0</v>
      </c>
      <c r="D17" s="162">
        <f>'SO 18496'!I56</f>
        <v>0</v>
      </c>
      <c r="E17" s="163">
        <f>'SO 18496'!S56</f>
        <v>11.31</v>
      </c>
      <c r="F17" s="163">
        <f>'SO 18496'!V56</f>
        <v>3.14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15">
      <c r="A18" s="161" t="s">
        <v>74</v>
      </c>
      <c r="B18" s="162">
        <f>'SO 18496'!L82</f>
        <v>0</v>
      </c>
      <c r="C18" s="162">
        <f>'SO 18496'!M82</f>
        <v>0</v>
      </c>
      <c r="D18" s="162">
        <f>'SO 18496'!I82</f>
        <v>0</v>
      </c>
      <c r="E18" s="163">
        <f>'SO 18496'!S82</f>
        <v>3.46</v>
      </c>
      <c r="F18" s="163">
        <f>'SO 18496'!V82</f>
        <v>0.29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15">
      <c r="A19" s="161" t="s">
        <v>75</v>
      </c>
      <c r="B19" s="162">
        <f>'SO 18496'!L89</f>
        <v>0</v>
      </c>
      <c r="C19" s="162">
        <f>'SO 18496'!M89</f>
        <v>0</v>
      </c>
      <c r="D19" s="162">
        <f>'SO 18496'!I89</f>
        <v>0</v>
      </c>
      <c r="E19" s="163">
        <f>'SO 18496'!S89</f>
        <v>0.15</v>
      </c>
      <c r="F19" s="163">
        <f>'SO 18496'!V89</f>
        <v>7.51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15">
      <c r="A20" s="161" t="s">
        <v>76</v>
      </c>
      <c r="B20" s="162">
        <f>'SO 18496'!L93</f>
        <v>0</v>
      </c>
      <c r="C20" s="162">
        <f>'SO 18496'!M93</f>
        <v>0</v>
      </c>
      <c r="D20" s="162">
        <f>'SO 18496'!I93</f>
        <v>0</v>
      </c>
      <c r="E20" s="163">
        <f>'SO 18496'!S93</f>
        <v>0</v>
      </c>
      <c r="F20" s="163">
        <f>'SO 18496'!V93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15">
      <c r="A21" s="161" t="s">
        <v>77</v>
      </c>
      <c r="B21" s="162">
        <f>'SO 18496'!L97</f>
        <v>0</v>
      </c>
      <c r="C21" s="162">
        <f>'SO 18496'!M97</f>
        <v>0</v>
      </c>
      <c r="D21" s="162">
        <f>'SO 18496'!I97</f>
        <v>0</v>
      </c>
      <c r="E21" s="163">
        <f>'SO 18496'!S97</f>
        <v>0.04</v>
      </c>
      <c r="F21" s="163">
        <f>'SO 18496'!V97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15">
      <c r="A22" s="2" t="s">
        <v>71</v>
      </c>
      <c r="B22" s="164">
        <f>'SO 18496'!L99</f>
        <v>0</v>
      </c>
      <c r="C22" s="164">
        <f>'SO 18496'!M99</f>
        <v>0</v>
      </c>
      <c r="D22" s="164">
        <f>'SO 18496'!I99</f>
        <v>0</v>
      </c>
      <c r="E22" s="165">
        <f>'SO 18496'!S99</f>
        <v>14.96</v>
      </c>
      <c r="F22" s="165">
        <f>'SO 18496'!V99</f>
        <v>10.94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6" ht="15">
      <c r="A23" s="1"/>
      <c r="B23" s="154"/>
      <c r="C23" s="154"/>
      <c r="D23" s="154"/>
      <c r="E23" s="153"/>
      <c r="F23" s="153"/>
    </row>
    <row r="24" spans="1:26" ht="15">
      <c r="A24" s="2" t="s">
        <v>8</v>
      </c>
      <c r="B24" s="164"/>
      <c r="C24" s="162"/>
      <c r="D24" s="162"/>
      <c r="E24" s="163"/>
      <c r="F24" s="163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15">
      <c r="A25" s="161" t="s">
        <v>78</v>
      </c>
      <c r="B25" s="162">
        <f>'SO 18496'!L104</f>
        <v>0</v>
      </c>
      <c r="C25" s="162">
        <f>'SO 18496'!M104</f>
        <v>0</v>
      </c>
      <c r="D25" s="162">
        <f>'SO 18496'!I104</f>
        <v>0</v>
      </c>
      <c r="E25" s="163">
        <f>'SO 18496'!S104</f>
        <v>0</v>
      </c>
      <c r="F25" s="163">
        <f>'SO 18496'!V104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15">
      <c r="A26" s="2" t="s">
        <v>8</v>
      </c>
      <c r="B26" s="164">
        <f>'SO 18496'!L106</f>
        <v>0</v>
      </c>
      <c r="C26" s="164">
        <f>'SO 18496'!M106</f>
        <v>0</v>
      </c>
      <c r="D26" s="164">
        <f>'SO 18496'!I106</f>
        <v>0</v>
      </c>
      <c r="E26" s="165">
        <f>'SO 18496'!S106</f>
        <v>0</v>
      </c>
      <c r="F26" s="165">
        <f>'SO 18496'!V106</f>
        <v>0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6" ht="15">
      <c r="A27" s="1"/>
      <c r="B27" s="154"/>
      <c r="C27" s="154"/>
      <c r="D27" s="154"/>
      <c r="E27" s="153"/>
      <c r="F27" s="153"/>
    </row>
    <row r="28" spans="1:26" ht="15">
      <c r="A28" s="2" t="s">
        <v>79</v>
      </c>
      <c r="B28" s="164">
        <f>'SO 18496'!L107</f>
        <v>0</v>
      </c>
      <c r="C28" s="164">
        <f>'SO 18496'!M107</f>
        <v>0</v>
      </c>
      <c r="D28" s="164">
        <f>'SO 18496'!I107</f>
        <v>0</v>
      </c>
      <c r="E28" s="165">
        <f>'SO 18496'!S107</f>
        <v>33.32</v>
      </c>
      <c r="F28" s="165">
        <f>'SO 18496'!V107</f>
        <v>15.65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6" ht="15">
      <c r="A29" s="1"/>
      <c r="B29" s="154"/>
      <c r="C29" s="154"/>
      <c r="D29" s="154"/>
      <c r="E29" s="153"/>
      <c r="F29" s="153"/>
    </row>
    <row r="30" spans="1:6" ht="15">
      <c r="A30" s="1"/>
      <c r="B30" s="154"/>
      <c r="C30" s="154"/>
      <c r="D30" s="154"/>
      <c r="E30" s="153"/>
      <c r="F30" s="153"/>
    </row>
    <row r="31" spans="1:6" ht="15">
      <c r="A31" s="1"/>
      <c r="B31" s="154"/>
      <c r="C31" s="154"/>
      <c r="D31" s="154"/>
      <c r="E31" s="153"/>
      <c r="F31" s="153"/>
    </row>
    <row r="32" spans="1:6" ht="15">
      <c r="A32" s="1"/>
      <c r="B32" s="154"/>
      <c r="C32" s="154"/>
      <c r="D32" s="154"/>
      <c r="E32" s="153"/>
      <c r="F32" s="153"/>
    </row>
    <row r="33" spans="1:6" ht="15">
      <c r="A33" s="1"/>
      <c r="B33" s="154"/>
      <c r="C33" s="154"/>
      <c r="D33" s="154"/>
      <c r="E33" s="153"/>
      <c r="F33" s="153"/>
    </row>
    <row r="34" spans="1:6" ht="15">
      <c r="A34" s="1"/>
      <c r="B34" s="154"/>
      <c r="C34" s="154"/>
      <c r="D34" s="154"/>
      <c r="E34" s="153"/>
      <c r="F34" s="153"/>
    </row>
    <row r="35" spans="1:6" ht="15">
      <c r="A35" s="1"/>
      <c r="B35" s="154"/>
      <c r="C35" s="154"/>
      <c r="D35" s="154"/>
      <c r="E35" s="153"/>
      <c r="F35" s="153"/>
    </row>
    <row r="36" spans="1:6" ht="15">
      <c r="A36" s="1"/>
      <c r="B36" s="154"/>
      <c r="C36" s="154"/>
      <c r="D36" s="154"/>
      <c r="E36" s="153"/>
      <c r="F36" s="153"/>
    </row>
    <row r="37" spans="1:6" ht="15">
      <c r="A37" s="1"/>
      <c r="B37" s="154"/>
      <c r="C37" s="154"/>
      <c r="D37" s="154"/>
      <c r="E37" s="153"/>
      <c r="F37" s="153"/>
    </row>
    <row r="38" spans="1:6" ht="15">
      <c r="A38" s="1"/>
      <c r="B38" s="154"/>
      <c r="C38" s="154"/>
      <c r="D38" s="154"/>
      <c r="E38" s="153"/>
      <c r="F38" s="153"/>
    </row>
    <row r="39" spans="1:6" ht="15">
      <c r="A39" s="1"/>
      <c r="B39" s="154"/>
      <c r="C39" s="154"/>
      <c r="D39" s="154"/>
      <c r="E39" s="153"/>
      <c r="F39" s="153"/>
    </row>
    <row r="40" spans="1:6" ht="15">
      <c r="A40" s="1"/>
      <c r="B40" s="154"/>
      <c r="C40" s="154"/>
      <c r="D40" s="154"/>
      <c r="E40" s="153"/>
      <c r="F40" s="153"/>
    </row>
    <row r="41" spans="1:6" ht="15">
      <c r="A41" s="1"/>
      <c r="B41" s="154"/>
      <c r="C41" s="154"/>
      <c r="D41" s="154"/>
      <c r="E41" s="153"/>
      <c r="F41" s="153"/>
    </row>
    <row r="42" spans="1:6" ht="15">
      <c r="A42" s="1"/>
      <c r="B42" s="154"/>
      <c r="C42" s="154"/>
      <c r="D42" s="154"/>
      <c r="E42" s="153"/>
      <c r="F42" s="153"/>
    </row>
    <row r="43" spans="1:6" ht="15">
      <c r="A43" s="1"/>
      <c r="B43" s="154"/>
      <c r="C43" s="154"/>
      <c r="D43" s="154"/>
      <c r="E43" s="153"/>
      <c r="F43" s="153"/>
    </row>
    <row r="44" spans="1:6" ht="15">
      <c r="A44" s="1"/>
      <c r="B44" s="154"/>
      <c r="C44" s="154"/>
      <c r="D44" s="154"/>
      <c r="E44" s="153"/>
      <c r="F44" s="153"/>
    </row>
    <row r="45" spans="1:6" ht="15">
      <c r="A45" s="1"/>
      <c r="B45" s="154"/>
      <c r="C45" s="154"/>
      <c r="D45" s="154"/>
      <c r="E45" s="153"/>
      <c r="F45" s="153"/>
    </row>
    <row r="46" spans="1:6" ht="15">
      <c r="A46" s="1"/>
      <c r="B46" s="154"/>
      <c r="C46" s="154"/>
      <c r="D46" s="154"/>
      <c r="E46" s="153"/>
      <c r="F46" s="153"/>
    </row>
    <row r="47" spans="1:6" ht="15">
      <c r="A47" s="1"/>
      <c r="B47" s="154"/>
      <c r="C47" s="154"/>
      <c r="D47" s="154"/>
      <c r="E47" s="153"/>
      <c r="F47" s="153"/>
    </row>
    <row r="48" spans="1:6" ht="15">
      <c r="A48" s="1"/>
      <c r="B48" s="154"/>
      <c r="C48" s="154"/>
      <c r="D48" s="154"/>
      <c r="E48" s="153"/>
      <c r="F48" s="153"/>
    </row>
    <row r="49" spans="1:6" ht="15">
      <c r="A49" s="1"/>
      <c r="B49" s="154"/>
      <c r="C49" s="154"/>
      <c r="D49" s="154"/>
      <c r="E49" s="153"/>
      <c r="F49" s="153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2"/>
      <c r="B1" s="12"/>
      <c r="C1" s="171" t="s">
        <v>21</v>
      </c>
      <c r="D1" s="169"/>
      <c r="E1" s="169"/>
      <c r="F1" s="169"/>
      <c r="G1" s="169"/>
      <c r="H1" s="170"/>
      <c r="I1" s="172" t="s">
        <v>18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2"/>
      <c r="B2" s="12"/>
      <c r="C2" s="171" t="s">
        <v>22</v>
      </c>
      <c r="D2" s="169"/>
      <c r="E2" s="169"/>
      <c r="F2" s="169"/>
      <c r="G2" s="169"/>
      <c r="H2" s="170"/>
      <c r="I2" s="172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2"/>
      <c r="B3" s="12"/>
      <c r="C3" s="171" t="s">
        <v>23</v>
      </c>
      <c r="D3" s="169"/>
      <c r="E3" s="169"/>
      <c r="F3" s="169"/>
      <c r="G3" s="169"/>
      <c r="H3" s="170"/>
      <c r="I3" s="172" t="s">
        <v>90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2" ht="15">
      <c r="A4" s="3"/>
      <c r="B4" s="3"/>
      <c r="C4" s="5" t="s">
        <v>91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173" t="s">
        <v>15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4"/>
      <c r="B7" s="14"/>
      <c r="C7" s="15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80</v>
      </c>
      <c r="B8" s="175" t="s">
        <v>81</v>
      </c>
      <c r="C8" s="175" t="s">
        <v>82</v>
      </c>
      <c r="D8" s="175" t="s">
        <v>83</v>
      </c>
      <c r="E8" s="175" t="s">
        <v>84</v>
      </c>
      <c r="F8" s="175" t="s">
        <v>85</v>
      </c>
      <c r="G8" s="175" t="s">
        <v>57</v>
      </c>
      <c r="H8" s="175" t="s">
        <v>58</v>
      </c>
      <c r="I8" s="175" t="s">
        <v>86</v>
      </c>
      <c r="J8" s="175"/>
      <c r="K8" s="175"/>
      <c r="L8" s="175"/>
      <c r="M8" s="175"/>
      <c r="N8" s="175"/>
      <c r="O8" s="175"/>
      <c r="P8" s="175" t="s">
        <v>87</v>
      </c>
      <c r="Q8" s="167"/>
      <c r="R8" s="167"/>
      <c r="S8" s="175" t="s">
        <v>88</v>
      </c>
      <c r="T8" s="168"/>
      <c r="U8" s="168"/>
      <c r="V8" s="175" t="s">
        <v>89</v>
      </c>
      <c r="W8" s="166"/>
      <c r="X8" s="166"/>
      <c r="Y8" s="166"/>
      <c r="Z8" s="166"/>
    </row>
    <row r="9" spans="1:26" ht="15">
      <c r="A9" s="155"/>
      <c r="B9" s="155"/>
      <c r="C9" s="176"/>
      <c r="D9" s="159" t="s">
        <v>68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 ht="15">
      <c r="A10" s="161"/>
      <c r="B10" s="161"/>
      <c r="C10" s="179">
        <v>9</v>
      </c>
      <c r="D10" s="179" t="s">
        <v>69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75" customHeight="1">
      <c r="A11" s="185">
        <v>1</v>
      </c>
      <c r="B11" s="180" t="s">
        <v>92</v>
      </c>
      <c r="C11" s="186" t="s">
        <v>93</v>
      </c>
      <c r="D11" s="180" t="s">
        <v>94</v>
      </c>
      <c r="E11" s="180" t="s">
        <v>95</v>
      </c>
      <c r="F11" s="181">
        <v>357.0115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8">
        <v>0.02572</v>
      </c>
      <c r="Q11" s="189"/>
      <c r="R11" s="189">
        <v>0.02572</v>
      </c>
      <c r="S11" s="187">
        <f>ROUND(F11*(P11),3)</f>
        <v>9.182</v>
      </c>
      <c r="T11" s="184"/>
      <c r="U11" s="184"/>
      <c r="V11" s="188"/>
      <c r="Z11">
        <v>0</v>
      </c>
    </row>
    <row r="12" spans="1:26" ht="24.75" customHeight="1">
      <c r="A12" s="185">
        <v>2</v>
      </c>
      <c r="B12" s="180" t="s">
        <v>92</v>
      </c>
      <c r="C12" s="186" t="s">
        <v>96</v>
      </c>
      <c r="D12" s="180" t="s">
        <v>97</v>
      </c>
      <c r="E12" s="180" t="s">
        <v>95</v>
      </c>
      <c r="F12" s="181">
        <v>714.024</v>
      </c>
      <c r="G12" s="182">
        <v>0</v>
      </c>
      <c r="H12" s="182">
        <v>0</v>
      </c>
      <c r="I12" s="182">
        <f>ROUND(F12*(G12+H12),2)</f>
        <v>0</v>
      </c>
      <c r="J12" s="180">
        <f>ROUND(F12*(N12),2)</f>
        <v>0</v>
      </c>
      <c r="K12" s="183">
        <f>ROUND(F12*(O12),2)</f>
        <v>0</v>
      </c>
      <c r="L12" s="183">
        <f>ROUND(F12*(G12),2)</f>
        <v>0</v>
      </c>
      <c r="M12" s="183">
        <f>ROUND(F12*(H12),2)</f>
        <v>0</v>
      </c>
      <c r="N12" s="183">
        <v>0</v>
      </c>
      <c r="O12" s="183"/>
      <c r="P12" s="189"/>
      <c r="Q12" s="189"/>
      <c r="R12" s="189"/>
      <c r="S12" s="187">
        <f>ROUND(F12*(P12),3)</f>
        <v>0</v>
      </c>
      <c r="T12" s="184"/>
      <c r="U12" s="184"/>
      <c r="V12" s="188"/>
      <c r="Z12">
        <v>0</v>
      </c>
    </row>
    <row r="13" spans="1:26" ht="24.75" customHeight="1">
      <c r="A13" s="185">
        <v>3</v>
      </c>
      <c r="B13" s="180" t="s">
        <v>98</v>
      </c>
      <c r="C13" s="186" t="s">
        <v>99</v>
      </c>
      <c r="D13" s="180" t="s">
        <v>100</v>
      </c>
      <c r="E13" s="180" t="s">
        <v>95</v>
      </c>
      <c r="F13" s="181">
        <v>357.012</v>
      </c>
      <c r="G13" s="182">
        <v>0</v>
      </c>
      <c r="H13" s="182">
        <v>0</v>
      </c>
      <c r="I13" s="182">
        <f>ROUND(F13*(G13+H13),2)</f>
        <v>0</v>
      </c>
      <c r="J13" s="180">
        <f>ROUND(F13*(N13),2)</f>
        <v>0</v>
      </c>
      <c r="K13" s="183">
        <f>ROUND(F13*(O13),2)</f>
        <v>0</v>
      </c>
      <c r="L13" s="183">
        <f>ROUND(F13*(G13),2)</f>
        <v>0</v>
      </c>
      <c r="M13" s="183">
        <f>ROUND(F13*(H13),2)</f>
        <v>0</v>
      </c>
      <c r="N13" s="183">
        <v>0</v>
      </c>
      <c r="O13" s="183"/>
      <c r="P13" s="188">
        <v>0.02572</v>
      </c>
      <c r="Q13" s="189"/>
      <c r="R13" s="189">
        <v>0.02572</v>
      </c>
      <c r="S13" s="187">
        <f>ROUND(F13*(P13),3)</f>
        <v>9.182</v>
      </c>
      <c r="T13" s="184"/>
      <c r="U13" s="184"/>
      <c r="V13" s="188"/>
      <c r="Z13">
        <v>0</v>
      </c>
    </row>
    <row r="14" spans="1:26" ht="34.5" customHeight="1">
      <c r="A14" s="185">
        <v>4</v>
      </c>
      <c r="B14" s="180" t="s">
        <v>101</v>
      </c>
      <c r="C14" s="186" t="s">
        <v>102</v>
      </c>
      <c r="D14" s="180" t="s">
        <v>103</v>
      </c>
      <c r="E14" s="180" t="s">
        <v>104</v>
      </c>
      <c r="F14" s="181">
        <v>79.8</v>
      </c>
      <c r="G14" s="182">
        <v>0</v>
      </c>
      <c r="H14" s="182">
        <v>0</v>
      </c>
      <c r="I14" s="182">
        <f>ROUND(F14*(G14+H14),2)</f>
        <v>0</v>
      </c>
      <c r="J14" s="180">
        <f>ROUND(F14*(N14),2)</f>
        <v>0</v>
      </c>
      <c r="K14" s="183">
        <f>ROUND(F14*(O14),2)</f>
        <v>0</v>
      </c>
      <c r="L14" s="183">
        <f>ROUND(F14*(G14),2)</f>
        <v>0</v>
      </c>
      <c r="M14" s="183">
        <f>ROUND(F14*(H14),2)</f>
        <v>0</v>
      </c>
      <c r="N14" s="183">
        <v>0</v>
      </c>
      <c r="O14" s="183"/>
      <c r="P14" s="189"/>
      <c r="Q14" s="189"/>
      <c r="R14" s="189"/>
      <c r="S14" s="187">
        <f>ROUND(F14*(P14),3)</f>
        <v>0</v>
      </c>
      <c r="T14" s="184"/>
      <c r="U14" s="184"/>
      <c r="V14" s="188">
        <f>ROUND(F14*(X14),3)</f>
        <v>4.708</v>
      </c>
      <c r="X14">
        <v>0.059</v>
      </c>
      <c r="Z14">
        <v>0</v>
      </c>
    </row>
    <row r="15" spans="1:26" ht="24.75" customHeight="1">
      <c r="A15" s="185">
        <v>5</v>
      </c>
      <c r="B15" s="180" t="s">
        <v>101</v>
      </c>
      <c r="C15" s="186" t="s">
        <v>105</v>
      </c>
      <c r="D15" s="180" t="s">
        <v>106</v>
      </c>
      <c r="E15" s="180" t="s">
        <v>107</v>
      </c>
      <c r="F15" s="181">
        <v>3.573</v>
      </c>
      <c r="G15" s="182">
        <v>0</v>
      </c>
      <c r="H15" s="182">
        <v>0</v>
      </c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9"/>
      <c r="Q15" s="189"/>
      <c r="R15" s="189"/>
      <c r="S15" s="187">
        <f>ROUND(F15*(P15),3)</f>
        <v>0</v>
      </c>
      <c r="T15" s="184"/>
      <c r="U15" s="184"/>
      <c r="V15" s="188"/>
      <c r="Z15">
        <v>0</v>
      </c>
    </row>
    <row r="16" spans="1:26" ht="24.75" customHeight="1">
      <c r="A16" s="185">
        <v>6</v>
      </c>
      <c r="B16" s="180" t="s">
        <v>101</v>
      </c>
      <c r="C16" s="186" t="s">
        <v>108</v>
      </c>
      <c r="D16" s="180" t="s">
        <v>109</v>
      </c>
      <c r="E16" s="180" t="s">
        <v>107</v>
      </c>
      <c r="F16" s="181">
        <v>3.873</v>
      </c>
      <c r="G16" s="182">
        <v>0</v>
      </c>
      <c r="H16" s="182">
        <v>0</v>
      </c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9"/>
      <c r="Q16" s="189"/>
      <c r="R16" s="189"/>
      <c r="S16" s="187">
        <f>ROUND(F16*(P16),3)</f>
        <v>0</v>
      </c>
      <c r="T16" s="184"/>
      <c r="U16" s="184"/>
      <c r="V16" s="188"/>
      <c r="Z16">
        <v>0</v>
      </c>
    </row>
    <row r="17" spans="1:26" ht="24.75" customHeight="1">
      <c r="A17" s="185">
        <v>7</v>
      </c>
      <c r="B17" s="180" t="s">
        <v>101</v>
      </c>
      <c r="C17" s="186" t="s">
        <v>110</v>
      </c>
      <c r="D17" s="180" t="s">
        <v>111</v>
      </c>
      <c r="E17" s="180" t="s">
        <v>107</v>
      </c>
      <c r="F17" s="181">
        <v>71.46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9"/>
      <c r="Q17" s="189"/>
      <c r="R17" s="189"/>
      <c r="S17" s="187">
        <f>ROUND(F17*(P17),3)</f>
        <v>0</v>
      </c>
      <c r="T17" s="184"/>
      <c r="U17" s="184"/>
      <c r="V17" s="188"/>
      <c r="Z17">
        <v>0</v>
      </c>
    </row>
    <row r="18" spans="1:26" ht="24.75" customHeight="1">
      <c r="A18" s="185">
        <v>8</v>
      </c>
      <c r="B18" s="180" t="s">
        <v>101</v>
      </c>
      <c r="C18" s="186" t="s">
        <v>112</v>
      </c>
      <c r="D18" s="180" t="s">
        <v>113</v>
      </c>
      <c r="E18" s="180" t="s">
        <v>107</v>
      </c>
      <c r="F18" s="181">
        <v>3.573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9"/>
      <c r="Q18" s="189"/>
      <c r="R18" s="189"/>
      <c r="S18" s="187">
        <f>ROUND(F18*(P18),3)</f>
        <v>0</v>
      </c>
      <c r="T18" s="184"/>
      <c r="U18" s="184"/>
      <c r="V18" s="188"/>
      <c r="Z18">
        <v>0</v>
      </c>
    </row>
    <row r="19" spans="1:26" ht="24.75" customHeight="1">
      <c r="A19" s="185">
        <v>9</v>
      </c>
      <c r="B19" s="180" t="s">
        <v>101</v>
      </c>
      <c r="C19" s="186" t="s">
        <v>114</v>
      </c>
      <c r="D19" s="180" t="s">
        <v>115</v>
      </c>
      <c r="E19" s="180" t="s">
        <v>107</v>
      </c>
      <c r="F19" s="181">
        <v>21.438</v>
      </c>
      <c r="G19" s="182">
        <v>0</v>
      </c>
      <c r="H19" s="182">
        <v>0</v>
      </c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9"/>
      <c r="Q19" s="189"/>
      <c r="R19" s="189"/>
      <c r="S19" s="187">
        <f>ROUND(F19*(P19),3)</f>
        <v>0</v>
      </c>
      <c r="T19" s="184"/>
      <c r="U19" s="184"/>
      <c r="V19" s="188"/>
      <c r="Z19">
        <v>0</v>
      </c>
    </row>
    <row r="20" spans="1:26" ht="24.75" customHeight="1">
      <c r="A20" s="185">
        <v>10</v>
      </c>
      <c r="B20" s="180" t="s">
        <v>101</v>
      </c>
      <c r="C20" s="186" t="s">
        <v>116</v>
      </c>
      <c r="D20" s="180" t="s">
        <v>117</v>
      </c>
      <c r="E20" s="180" t="s">
        <v>107</v>
      </c>
      <c r="F20" s="181">
        <v>0.68</v>
      </c>
      <c r="G20" s="182">
        <v>0</v>
      </c>
      <c r="H20" s="182">
        <v>0</v>
      </c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9"/>
      <c r="Q20" s="189"/>
      <c r="R20" s="189"/>
      <c r="S20" s="187">
        <f>ROUND(F20*(P20),3)</f>
        <v>0</v>
      </c>
      <c r="T20" s="184"/>
      <c r="U20" s="184"/>
      <c r="V20" s="188"/>
      <c r="Z20">
        <v>0</v>
      </c>
    </row>
    <row r="21" spans="1:26" ht="24.75" customHeight="1">
      <c r="A21" s="185">
        <v>11</v>
      </c>
      <c r="B21" s="180" t="s">
        <v>101</v>
      </c>
      <c r="C21" s="186" t="s">
        <v>118</v>
      </c>
      <c r="D21" s="180" t="s">
        <v>119</v>
      </c>
      <c r="E21" s="180" t="s">
        <v>107</v>
      </c>
      <c r="F21" s="181">
        <v>2.892736</v>
      </c>
      <c r="G21" s="182">
        <v>0</v>
      </c>
      <c r="H21" s="182">
        <v>0</v>
      </c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9"/>
      <c r="Q21" s="189"/>
      <c r="R21" s="189"/>
      <c r="S21" s="187">
        <f>ROUND(F21*(P21),3)</f>
        <v>0</v>
      </c>
      <c r="T21" s="184"/>
      <c r="U21" s="184"/>
      <c r="V21" s="188"/>
      <c r="Z21">
        <v>0</v>
      </c>
    </row>
    <row r="22" spans="1:26" ht="15">
      <c r="A22" s="161"/>
      <c r="B22" s="161"/>
      <c r="C22" s="179">
        <v>9</v>
      </c>
      <c r="D22" s="179" t="s">
        <v>69</v>
      </c>
      <c r="E22" s="161"/>
      <c r="F22" s="178"/>
      <c r="G22" s="164">
        <f>ROUND((SUM(L10:L21))/1,2)</f>
        <v>0</v>
      </c>
      <c r="H22" s="164">
        <f>ROUND((SUM(M10:M21))/1,2)</f>
        <v>0</v>
      </c>
      <c r="I22" s="164">
        <f>ROUND((SUM(I10:I21))/1,2)</f>
        <v>0</v>
      </c>
      <c r="J22" s="161"/>
      <c r="K22" s="161"/>
      <c r="L22" s="161">
        <f>ROUND((SUM(L10:L21))/1,2)</f>
        <v>0</v>
      </c>
      <c r="M22" s="161">
        <f>ROUND((SUM(M10:M21))/1,2)</f>
        <v>0</v>
      </c>
      <c r="N22" s="161"/>
      <c r="O22" s="161"/>
      <c r="P22" s="190"/>
      <c r="Q22" s="161"/>
      <c r="R22" s="161"/>
      <c r="S22" s="190">
        <f>ROUND((SUM(S10:S21))/1,2)</f>
        <v>18.36</v>
      </c>
      <c r="T22" s="158"/>
      <c r="U22" s="158"/>
      <c r="V22" s="2">
        <f>ROUND((SUM(V10:V21))/1,2)</f>
        <v>4.71</v>
      </c>
      <c r="W22" s="158"/>
      <c r="X22" s="158"/>
      <c r="Y22" s="158"/>
      <c r="Z22" s="158"/>
    </row>
    <row r="23" spans="1:22" ht="15">
      <c r="A23" s="1"/>
      <c r="B23" s="1"/>
      <c r="C23" s="1"/>
      <c r="D23" s="1"/>
      <c r="E23" s="1"/>
      <c r="F23" s="174"/>
      <c r="G23" s="154"/>
      <c r="H23" s="154"/>
      <c r="I23" s="15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15">
      <c r="A24" s="161"/>
      <c r="B24" s="161"/>
      <c r="C24" s="179">
        <v>99</v>
      </c>
      <c r="D24" s="179" t="s">
        <v>70</v>
      </c>
      <c r="E24" s="161"/>
      <c r="F24" s="178"/>
      <c r="G24" s="162"/>
      <c r="H24" s="162"/>
      <c r="I24" s="162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58"/>
      <c r="U24" s="158"/>
      <c r="V24" s="161"/>
      <c r="W24" s="158"/>
      <c r="X24" s="158"/>
      <c r="Y24" s="158"/>
      <c r="Z24" s="158"/>
    </row>
    <row r="25" spans="1:26" ht="24.75" customHeight="1">
      <c r="A25" s="185">
        <v>12</v>
      </c>
      <c r="B25" s="180" t="s">
        <v>92</v>
      </c>
      <c r="C25" s="186" t="s">
        <v>120</v>
      </c>
      <c r="D25" s="180" t="s">
        <v>121</v>
      </c>
      <c r="E25" s="180" t="s">
        <v>107</v>
      </c>
      <c r="F25" s="181">
        <v>1.78506</v>
      </c>
      <c r="G25" s="182">
        <v>0</v>
      </c>
      <c r="H25" s="182">
        <v>0</v>
      </c>
      <c r="I25" s="182">
        <f>ROUND(F25*(G25+H25),2)</f>
        <v>0</v>
      </c>
      <c r="J25" s="180">
        <f>ROUND(F25*(N25),2)</f>
        <v>0</v>
      </c>
      <c r="K25" s="183">
        <f>ROUND(F25*(O25),2)</f>
        <v>0</v>
      </c>
      <c r="L25" s="183">
        <f>ROUND(F25*(G25),2)</f>
        <v>0</v>
      </c>
      <c r="M25" s="183">
        <f>ROUND(F25*(H25),2)</f>
        <v>0</v>
      </c>
      <c r="N25" s="183">
        <v>0</v>
      </c>
      <c r="O25" s="183"/>
      <c r="P25" s="189"/>
      <c r="Q25" s="189"/>
      <c r="R25" s="189"/>
      <c r="S25" s="187">
        <f>ROUND(F25*(P25),3)</f>
        <v>0</v>
      </c>
      <c r="T25" s="184"/>
      <c r="U25" s="184"/>
      <c r="V25" s="188"/>
      <c r="Z25">
        <v>0</v>
      </c>
    </row>
    <row r="26" spans="1:26" ht="24.75" customHeight="1">
      <c r="A26" s="185">
        <v>13</v>
      </c>
      <c r="B26" s="180" t="s">
        <v>122</v>
      </c>
      <c r="C26" s="186" t="s">
        <v>123</v>
      </c>
      <c r="D26" s="180" t="s">
        <v>124</v>
      </c>
      <c r="E26" s="180" t="s">
        <v>107</v>
      </c>
      <c r="F26" s="181">
        <v>20.156</v>
      </c>
      <c r="G26" s="182">
        <v>0</v>
      </c>
      <c r="H26" s="182">
        <v>0</v>
      </c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9"/>
      <c r="Q26" s="189"/>
      <c r="R26" s="189"/>
      <c r="S26" s="187">
        <f>ROUND(F26*(P26),3)</f>
        <v>0</v>
      </c>
      <c r="T26" s="184"/>
      <c r="U26" s="184"/>
      <c r="V26" s="188"/>
      <c r="Z26">
        <v>0</v>
      </c>
    </row>
    <row r="27" spans="1:26" ht="15">
      <c r="A27" s="161"/>
      <c r="B27" s="161"/>
      <c r="C27" s="179">
        <v>99</v>
      </c>
      <c r="D27" s="179" t="s">
        <v>70</v>
      </c>
      <c r="E27" s="161"/>
      <c r="F27" s="178"/>
      <c r="G27" s="164">
        <f>ROUND((SUM(L24:L26))/1,2)</f>
        <v>0</v>
      </c>
      <c r="H27" s="164">
        <f>ROUND((SUM(M24:M26))/1,2)</f>
        <v>0</v>
      </c>
      <c r="I27" s="164">
        <f>ROUND((SUM(I24:I26))/1,2)</f>
        <v>0</v>
      </c>
      <c r="J27" s="161"/>
      <c r="K27" s="161"/>
      <c r="L27" s="161">
        <f>ROUND((SUM(L24:L26))/1,2)</f>
        <v>0</v>
      </c>
      <c r="M27" s="161">
        <f>ROUND((SUM(M24:M26))/1,2)</f>
        <v>0</v>
      </c>
      <c r="N27" s="161"/>
      <c r="O27" s="161"/>
      <c r="P27" s="190"/>
      <c r="Q27" s="161"/>
      <c r="R27" s="161"/>
      <c r="S27" s="190">
        <f>ROUND((SUM(S24:S26))/1,2)</f>
        <v>0</v>
      </c>
      <c r="T27" s="158"/>
      <c r="U27" s="158"/>
      <c r="V27" s="2">
        <f>ROUND((SUM(V24:V26))/1,2)</f>
        <v>0</v>
      </c>
      <c r="W27" s="158"/>
      <c r="X27" s="158"/>
      <c r="Y27" s="158"/>
      <c r="Z27" s="158"/>
    </row>
    <row r="28" spans="1:22" ht="15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5">
      <c r="A29" s="161"/>
      <c r="B29" s="161"/>
      <c r="C29" s="161"/>
      <c r="D29" s="2" t="s">
        <v>68</v>
      </c>
      <c r="E29" s="161"/>
      <c r="F29" s="178"/>
      <c r="G29" s="164">
        <f>ROUND((SUM(L9:L28))/2,2)</f>
        <v>0</v>
      </c>
      <c r="H29" s="164">
        <f>ROUND((SUM(M9:M28))/2,2)</f>
        <v>0</v>
      </c>
      <c r="I29" s="164">
        <f>ROUND((SUM(I9:I28))/2,2)</f>
        <v>0</v>
      </c>
      <c r="J29" s="162"/>
      <c r="K29" s="161"/>
      <c r="L29" s="162">
        <f>ROUND((SUM(L9:L28))/2,2)</f>
        <v>0</v>
      </c>
      <c r="M29" s="162">
        <f>ROUND((SUM(M9:M28))/2,2)</f>
        <v>0</v>
      </c>
      <c r="N29" s="161"/>
      <c r="O29" s="161"/>
      <c r="P29" s="190"/>
      <c r="Q29" s="161"/>
      <c r="R29" s="161"/>
      <c r="S29" s="190">
        <f>ROUND((SUM(S9:S28))/2,2)</f>
        <v>18.36</v>
      </c>
      <c r="T29" s="158"/>
      <c r="U29" s="158"/>
      <c r="V29" s="2">
        <f>ROUND((SUM(V9:V28))/2,2)</f>
        <v>4.71</v>
      </c>
    </row>
    <row r="30" spans="1:22" ht="15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15">
      <c r="A31" s="161"/>
      <c r="B31" s="161"/>
      <c r="C31" s="161"/>
      <c r="D31" s="2" t="s">
        <v>71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 ht="15">
      <c r="A32" s="161"/>
      <c r="B32" s="161"/>
      <c r="C32" s="179">
        <v>713</v>
      </c>
      <c r="D32" s="179" t="s">
        <v>72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75" customHeight="1">
      <c r="A33" s="185">
        <v>14</v>
      </c>
      <c r="B33" s="180" t="s">
        <v>125</v>
      </c>
      <c r="C33" s="186" t="s">
        <v>126</v>
      </c>
      <c r="D33" s="180" t="s">
        <v>127</v>
      </c>
      <c r="E33" s="180" t="s">
        <v>128</v>
      </c>
      <c r="F33" s="181">
        <v>1.6</v>
      </c>
      <c r="G33" s="182">
        <v>0</v>
      </c>
      <c r="H33" s="182">
        <v>0</v>
      </c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9"/>
      <c r="Q33" s="189"/>
      <c r="R33" s="189"/>
      <c r="S33" s="187">
        <f>ROUND(F33*(P33),3)</f>
        <v>0</v>
      </c>
      <c r="T33" s="184"/>
      <c r="U33" s="184"/>
      <c r="V33" s="188"/>
      <c r="Z33">
        <v>0</v>
      </c>
    </row>
    <row r="34" spans="1:26" ht="24.75" customHeight="1">
      <c r="A34" s="185">
        <v>15</v>
      </c>
      <c r="B34" s="180" t="s">
        <v>129</v>
      </c>
      <c r="C34" s="186" t="s">
        <v>130</v>
      </c>
      <c r="D34" s="180" t="s">
        <v>131</v>
      </c>
      <c r="E34" s="180" t="s">
        <v>95</v>
      </c>
      <c r="F34" s="181">
        <v>30</v>
      </c>
      <c r="G34" s="182">
        <v>0</v>
      </c>
      <c r="H34" s="182">
        <v>0</v>
      </c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9"/>
      <c r="Q34" s="189"/>
      <c r="R34" s="189"/>
      <c r="S34" s="187">
        <f>ROUND(F34*(P34),3)</f>
        <v>0</v>
      </c>
      <c r="T34" s="184"/>
      <c r="U34" s="184"/>
      <c r="V34" s="188"/>
      <c r="Z34">
        <v>0</v>
      </c>
    </row>
    <row r="35" spans="1:26" ht="24.75" customHeight="1">
      <c r="A35" s="185">
        <v>16</v>
      </c>
      <c r="B35" s="180" t="s">
        <v>132</v>
      </c>
      <c r="C35" s="186" t="s">
        <v>133</v>
      </c>
      <c r="D35" s="180" t="s">
        <v>134</v>
      </c>
      <c r="E35" s="180" t="s">
        <v>95</v>
      </c>
      <c r="F35" s="181">
        <v>30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9"/>
      <c r="Q35" s="189"/>
      <c r="R35" s="189"/>
      <c r="S35" s="187">
        <f>ROUND(F35*(P35),3)</f>
        <v>0</v>
      </c>
      <c r="T35" s="184"/>
      <c r="U35" s="184"/>
      <c r="V35" s="188"/>
      <c r="Z35">
        <v>0</v>
      </c>
    </row>
    <row r="36" spans="1:26" ht="24.75" customHeight="1">
      <c r="A36" s="196">
        <v>17</v>
      </c>
      <c r="B36" s="191" t="s">
        <v>135</v>
      </c>
      <c r="C36" s="197" t="s">
        <v>136</v>
      </c>
      <c r="D36" s="191" t="s">
        <v>137</v>
      </c>
      <c r="E36" s="191" t="s">
        <v>138</v>
      </c>
      <c r="F36" s="192">
        <v>33</v>
      </c>
      <c r="G36" s="193">
        <v>0</v>
      </c>
      <c r="H36" s="193">
        <v>0</v>
      </c>
      <c r="I36" s="193">
        <f>ROUND(F36*(G36+H36),2)</f>
        <v>0</v>
      </c>
      <c r="J36" s="191">
        <f>ROUND(F36*(N36),2)</f>
        <v>0</v>
      </c>
      <c r="K36" s="194">
        <f>ROUND(F36*(O36),2)</f>
        <v>0</v>
      </c>
      <c r="L36" s="194">
        <f>ROUND(F36*(G36),2)</f>
        <v>0</v>
      </c>
      <c r="M36" s="194">
        <f>ROUND(F36*(H36),2)</f>
        <v>0</v>
      </c>
      <c r="N36" s="194">
        <v>0</v>
      </c>
      <c r="O36" s="194"/>
      <c r="P36" s="198"/>
      <c r="Q36" s="198"/>
      <c r="R36" s="198"/>
      <c r="S36" s="199">
        <f>ROUND(F36*(P36),3)</f>
        <v>0</v>
      </c>
      <c r="T36" s="195"/>
      <c r="U36" s="195"/>
      <c r="V36" s="200"/>
      <c r="Z36">
        <v>0</v>
      </c>
    </row>
    <row r="37" spans="1:26" ht="15">
      <c r="A37" s="161"/>
      <c r="B37" s="161"/>
      <c r="C37" s="179">
        <v>713</v>
      </c>
      <c r="D37" s="179" t="s">
        <v>72</v>
      </c>
      <c r="E37" s="161"/>
      <c r="F37" s="178"/>
      <c r="G37" s="164">
        <f>ROUND((SUM(L32:L36))/1,2)</f>
        <v>0</v>
      </c>
      <c r="H37" s="164">
        <f>ROUND((SUM(M32:M36))/1,2)</f>
        <v>0</v>
      </c>
      <c r="I37" s="164">
        <f>ROUND((SUM(I32:I36))/1,2)</f>
        <v>0</v>
      </c>
      <c r="J37" s="161"/>
      <c r="K37" s="161"/>
      <c r="L37" s="161">
        <f>ROUND((SUM(L32:L36))/1,2)</f>
        <v>0</v>
      </c>
      <c r="M37" s="161">
        <f>ROUND((SUM(M32:M36))/1,2)</f>
        <v>0</v>
      </c>
      <c r="N37" s="161"/>
      <c r="O37" s="161"/>
      <c r="P37" s="190"/>
      <c r="Q37" s="161"/>
      <c r="R37" s="161"/>
      <c r="S37" s="190">
        <f>ROUND((SUM(S32:S36))/1,2)</f>
        <v>0</v>
      </c>
      <c r="T37" s="158"/>
      <c r="U37" s="158"/>
      <c r="V37" s="2">
        <f>ROUND((SUM(V32:V36))/1,2)</f>
        <v>0</v>
      </c>
      <c r="W37" s="158"/>
      <c r="X37" s="158"/>
      <c r="Y37" s="158"/>
      <c r="Z37" s="158"/>
    </row>
    <row r="38" spans="1:22" ht="15">
      <c r="A38" s="1"/>
      <c r="B38" s="1"/>
      <c r="C38" s="1"/>
      <c r="D38" s="1"/>
      <c r="E38" s="1"/>
      <c r="F38" s="174"/>
      <c r="G38" s="154"/>
      <c r="H38" s="154"/>
      <c r="I38" s="154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5">
      <c r="A39" s="161"/>
      <c r="B39" s="161"/>
      <c r="C39" s="179">
        <v>762</v>
      </c>
      <c r="D39" s="179" t="s">
        <v>73</v>
      </c>
      <c r="E39" s="161"/>
      <c r="F39" s="178"/>
      <c r="G39" s="162"/>
      <c r="H39" s="162"/>
      <c r="I39" s="162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58"/>
      <c r="U39" s="158"/>
      <c r="V39" s="161"/>
      <c r="W39" s="158"/>
      <c r="X39" s="158"/>
      <c r="Y39" s="158"/>
      <c r="Z39" s="158"/>
    </row>
    <row r="40" spans="1:26" ht="34.5" customHeight="1">
      <c r="A40" s="185">
        <v>18</v>
      </c>
      <c r="B40" s="180" t="s">
        <v>139</v>
      </c>
      <c r="C40" s="186" t="s">
        <v>140</v>
      </c>
      <c r="D40" s="180" t="s">
        <v>141</v>
      </c>
      <c r="E40" s="180" t="s">
        <v>142</v>
      </c>
      <c r="F40" s="181">
        <v>0.25675</v>
      </c>
      <c r="G40" s="182">
        <v>0</v>
      </c>
      <c r="H40" s="182">
        <v>0</v>
      </c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8">
        <v>0.01369</v>
      </c>
      <c r="Q40" s="189"/>
      <c r="R40" s="189">
        <v>0.01369</v>
      </c>
      <c r="S40" s="187">
        <f>ROUND(F40*(P40),3)</f>
        <v>0.004</v>
      </c>
      <c r="T40" s="184"/>
      <c r="U40" s="184"/>
      <c r="V40" s="188"/>
      <c r="Z40">
        <v>0</v>
      </c>
    </row>
    <row r="41" spans="1:26" ht="24.75" customHeight="1">
      <c r="A41" s="185">
        <v>19</v>
      </c>
      <c r="B41" s="180" t="s">
        <v>139</v>
      </c>
      <c r="C41" s="186" t="s">
        <v>143</v>
      </c>
      <c r="D41" s="180" t="s">
        <v>144</v>
      </c>
      <c r="E41" s="180" t="s">
        <v>104</v>
      </c>
      <c r="F41" s="181">
        <v>120.44999999999999</v>
      </c>
      <c r="G41" s="182">
        <v>0</v>
      </c>
      <c r="H41" s="182">
        <v>0</v>
      </c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9"/>
      <c r="Q41" s="189"/>
      <c r="R41" s="189"/>
      <c r="S41" s="187">
        <f>ROUND(F41*(P41),3)</f>
        <v>0</v>
      </c>
      <c r="T41" s="184"/>
      <c r="U41" s="184"/>
      <c r="V41" s="188"/>
      <c r="Z41">
        <v>0</v>
      </c>
    </row>
    <row r="42" spans="1:26" ht="34.5" customHeight="1">
      <c r="A42" s="185">
        <v>20</v>
      </c>
      <c r="B42" s="180" t="s">
        <v>139</v>
      </c>
      <c r="C42" s="186" t="s">
        <v>145</v>
      </c>
      <c r="D42" s="180" t="s">
        <v>146</v>
      </c>
      <c r="E42" s="180" t="s">
        <v>142</v>
      </c>
      <c r="F42" s="181">
        <v>7.3790581818181815</v>
      </c>
      <c r="G42" s="182">
        <v>0</v>
      </c>
      <c r="H42" s="182">
        <v>0</v>
      </c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8">
        <v>0.023100000000000002</v>
      </c>
      <c r="Q42" s="189"/>
      <c r="R42" s="189">
        <v>0.023100000000000002</v>
      </c>
      <c r="S42" s="187">
        <f>ROUND(F42*(P42),3)</f>
        <v>0.17</v>
      </c>
      <c r="T42" s="184"/>
      <c r="U42" s="184"/>
      <c r="V42" s="188"/>
      <c r="Z42">
        <v>0</v>
      </c>
    </row>
    <row r="43" spans="1:26" ht="24.75" customHeight="1">
      <c r="A43" s="185">
        <v>21</v>
      </c>
      <c r="B43" s="180" t="s">
        <v>139</v>
      </c>
      <c r="C43" s="186" t="s">
        <v>147</v>
      </c>
      <c r="D43" s="180" t="s">
        <v>148</v>
      </c>
      <c r="E43" s="180" t="s">
        <v>104</v>
      </c>
      <c r="F43" s="181">
        <v>96.96</v>
      </c>
      <c r="G43" s="182">
        <v>0</v>
      </c>
      <c r="H43" s="182">
        <v>0</v>
      </c>
      <c r="I43" s="182">
        <f>ROUND(F43*(G43+H43),2)</f>
        <v>0</v>
      </c>
      <c r="J43" s="180">
        <f>ROUND(F43*(N43),2)</f>
        <v>0</v>
      </c>
      <c r="K43" s="183">
        <f>ROUND(F43*(O43),2)</f>
        <v>0</v>
      </c>
      <c r="L43" s="183">
        <f>ROUND(F43*(G43),2)</f>
        <v>0</v>
      </c>
      <c r="M43" s="183">
        <f>ROUND(F43*(H43),2)</f>
        <v>0</v>
      </c>
      <c r="N43" s="183">
        <v>0</v>
      </c>
      <c r="O43" s="183"/>
      <c r="P43" s="188">
        <v>3E-05</v>
      </c>
      <c r="Q43" s="189"/>
      <c r="R43" s="189">
        <v>3E-05</v>
      </c>
      <c r="S43" s="187">
        <f>ROUND(F43*(P43),3)</f>
        <v>0.003</v>
      </c>
      <c r="T43" s="184"/>
      <c r="U43" s="184"/>
      <c r="V43" s="188"/>
      <c r="Z43">
        <v>0</v>
      </c>
    </row>
    <row r="44" spans="1:26" ht="24.75" customHeight="1">
      <c r="A44" s="185">
        <v>22</v>
      </c>
      <c r="B44" s="180" t="s">
        <v>139</v>
      </c>
      <c r="C44" s="186" t="s">
        <v>149</v>
      </c>
      <c r="D44" s="180" t="s">
        <v>150</v>
      </c>
      <c r="E44" s="180" t="s">
        <v>151</v>
      </c>
      <c r="F44" s="181">
        <v>68</v>
      </c>
      <c r="G44" s="182">
        <v>0</v>
      </c>
      <c r="H44" s="182">
        <v>0</v>
      </c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8">
        <v>0.01532</v>
      </c>
      <c r="Q44" s="189"/>
      <c r="R44" s="189">
        <v>0.01532</v>
      </c>
      <c r="S44" s="187">
        <f>ROUND(F44*(P44),3)</f>
        <v>1.042</v>
      </c>
      <c r="T44" s="184"/>
      <c r="U44" s="184"/>
      <c r="V44" s="188"/>
      <c r="Z44">
        <v>0</v>
      </c>
    </row>
    <row r="45" spans="1:26" ht="24.75" customHeight="1">
      <c r="A45" s="185">
        <v>23</v>
      </c>
      <c r="B45" s="180" t="s">
        <v>139</v>
      </c>
      <c r="C45" s="186" t="s">
        <v>152</v>
      </c>
      <c r="D45" s="180" t="s">
        <v>153</v>
      </c>
      <c r="E45" s="180" t="s">
        <v>95</v>
      </c>
      <c r="F45" s="181">
        <v>338.18</v>
      </c>
      <c r="G45" s="182">
        <v>0</v>
      </c>
      <c r="H45" s="182">
        <v>0</v>
      </c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8">
        <v>0.011980000000000001</v>
      </c>
      <c r="Q45" s="189"/>
      <c r="R45" s="189">
        <v>0.011980000000000001</v>
      </c>
      <c r="S45" s="187">
        <f>ROUND(F45*(P45),3)</f>
        <v>4.051</v>
      </c>
      <c r="T45" s="184"/>
      <c r="U45" s="184"/>
      <c r="V45" s="188"/>
      <c r="Z45">
        <v>0</v>
      </c>
    </row>
    <row r="46" spans="1:26" ht="34.5" customHeight="1">
      <c r="A46" s="185">
        <v>24</v>
      </c>
      <c r="B46" s="180" t="s">
        <v>139</v>
      </c>
      <c r="C46" s="186" t="s">
        <v>154</v>
      </c>
      <c r="D46" s="180" t="s">
        <v>155</v>
      </c>
      <c r="E46" s="180" t="s">
        <v>104</v>
      </c>
      <c r="F46" s="181">
        <v>16.76</v>
      </c>
      <c r="G46" s="182">
        <v>0</v>
      </c>
      <c r="H46" s="182">
        <v>0</v>
      </c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8">
        <v>0.037500000000000006</v>
      </c>
      <c r="Q46" s="189"/>
      <c r="R46" s="189">
        <v>0.037500000000000006</v>
      </c>
      <c r="S46" s="187">
        <f>ROUND(F46*(P46),3)</f>
        <v>0.629</v>
      </c>
      <c r="T46" s="184"/>
      <c r="U46" s="184"/>
      <c r="V46" s="188"/>
      <c r="Z46">
        <v>0</v>
      </c>
    </row>
    <row r="47" spans="1:26" ht="34.5" customHeight="1">
      <c r="A47" s="185">
        <v>25</v>
      </c>
      <c r="B47" s="180" t="s">
        <v>139</v>
      </c>
      <c r="C47" s="186" t="s">
        <v>156</v>
      </c>
      <c r="D47" s="180" t="s">
        <v>157</v>
      </c>
      <c r="E47" s="180" t="s">
        <v>104</v>
      </c>
      <c r="F47" s="181">
        <v>80.5</v>
      </c>
      <c r="G47" s="182">
        <v>0</v>
      </c>
      <c r="H47" s="182">
        <v>0</v>
      </c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8">
        <v>0.04075</v>
      </c>
      <c r="Q47" s="189"/>
      <c r="R47" s="189">
        <v>0.04075</v>
      </c>
      <c r="S47" s="187">
        <f>ROUND(F47*(P47),3)</f>
        <v>3.28</v>
      </c>
      <c r="T47" s="184"/>
      <c r="U47" s="184"/>
      <c r="V47" s="188"/>
      <c r="Z47">
        <v>0</v>
      </c>
    </row>
    <row r="48" spans="1:26" ht="24.75" customHeight="1">
      <c r="A48" s="185">
        <v>26</v>
      </c>
      <c r="B48" s="180" t="s">
        <v>139</v>
      </c>
      <c r="C48" s="186" t="s">
        <v>158</v>
      </c>
      <c r="D48" s="180" t="s">
        <v>159</v>
      </c>
      <c r="E48" s="180" t="s">
        <v>95</v>
      </c>
      <c r="F48" s="181">
        <v>60.28000000000001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8">
        <v>0.00294</v>
      </c>
      <c r="Q48" s="189"/>
      <c r="R48" s="189">
        <v>0.00294</v>
      </c>
      <c r="S48" s="187">
        <f>ROUND(F48*(P48),3)</f>
        <v>0.177</v>
      </c>
      <c r="T48" s="184"/>
      <c r="U48" s="184"/>
      <c r="V48" s="188"/>
      <c r="Z48">
        <v>0</v>
      </c>
    </row>
    <row r="49" spans="1:26" ht="24.75" customHeight="1">
      <c r="A49" s="185">
        <v>27</v>
      </c>
      <c r="B49" s="180" t="s">
        <v>139</v>
      </c>
      <c r="C49" s="186" t="s">
        <v>160</v>
      </c>
      <c r="D49" s="180" t="s">
        <v>161</v>
      </c>
      <c r="E49" s="180" t="s">
        <v>128</v>
      </c>
      <c r="F49" s="181">
        <v>5.2</v>
      </c>
      <c r="G49" s="182">
        <v>0</v>
      </c>
      <c r="H49" s="182">
        <v>0</v>
      </c>
      <c r="I49" s="182">
        <f>ROUND(F49*(G49+H49),2)</f>
        <v>0</v>
      </c>
      <c r="J49" s="180">
        <f>ROUND(F49*(N49),2)</f>
        <v>0</v>
      </c>
      <c r="K49" s="183">
        <f>ROUND(F49*(O49),2)</f>
        <v>0</v>
      </c>
      <c r="L49" s="183">
        <f>ROUND(F49*(G49),2)</f>
        <v>0</v>
      </c>
      <c r="M49" s="183">
        <f>ROUND(F49*(H49),2)</f>
        <v>0</v>
      </c>
      <c r="N49" s="183">
        <v>0</v>
      </c>
      <c r="O49" s="183"/>
      <c r="P49" s="189"/>
      <c r="Q49" s="189"/>
      <c r="R49" s="189"/>
      <c r="S49" s="187">
        <f>ROUND(F49*(P49),3)</f>
        <v>0</v>
      </c>
      <c r="T49" s="184"/>
      <c r="U49" s="184"/>
      <c r="V49" s="188"/>
      <c r="Z49">
        <v>0</v>
      </c>
    </row>
    <row r="50" spans="1:26" ht="24.75" customHeight="1">
      <c r="A50" s="185">
        <v>28</v>
      </c>
      <c r="B50" s="180" t="s">
        <v>162</v>
      </c>
      <c r="C50" s="186" t="s">
        <v>163</v>
      </c>
      <c r="D50" s="180" t="s">
        <v>164</v>
      </c>
      <c r="E50" s="180" t="s">
        <v>104</v>
      </c>
      <c r="F50" s="181">
        <v>16.76</v>
      </c>
      <c r="G50" s="182">
        <v>0</v>
      </c>
      <c r="H50" s="182">
        <v>0</v>
      </c>
      <c r="I50" s="182">
        <f>ROUND(F50*(G50+H50),2)</f>
        <v>0</v>
      </c>
      <c r="J50" s="180">
        <f>ROUND(F50*(N50),2)</f>
        <v>0</v>
      </c>
      <c r="K50" s="183">
        <f>ROUND(F50*(O50),2)</f>
        <v>0</v>
      </c>
      <c r="L50" s="183">
        <f>ROUND(F50*(G50),2)</f>
        <v>0</v>
      </c>
      <c r="M50" s="183">
        <f>ROUND(F50*(H50),2)</f>
        <v>0</v>
      </c>
      <c r="N50" s="183">
        <v>0</v>
      </c>
      <c r="O50" s="183"/>
      <c r="P50" s="189"/>
      <c r="Q50" s="189"/>
      <c r="R50" s="189"/>
      <c r="S50" s="187">
        <f>ROUND(F50*(P50),3)</f>
        <v>0</v>
      </c>
      <c r="T50" s="184"/>
      <c r="U50" s="184"/>
      <c r="V50" s="188">
        <f>ROUND(F50*(X50),3)</f>
        <v>0.268</v>
      </c>
      <c r="X50">
        <v>0.016</v>
      </c>
      <c r="Z50">
        <v>0</v>
      </c>
    </row>
    <row r="51" spans="1:26" ht="34.5" customHeight="1">
      <c r="A51" s="185">
        <v>29</v>
      </c>
      <c r="B51" s="180" t="s">
        <v>162</v>
      </c>
      <c r="C51" s="186" t="s">
        <v>165</v>
      </c>
      <c r="D51" s="180" t="s">
        <v>166</v>
      </c>
      <c r="E51" s="180" t="s">
        <v>95</v>
      </c>
      <c r="F51" s="181">
        <v>341.48</v>
      </c>
      <c r="G51" s="182">
        <v>0</v>
      </c>
      <c r="H51" s="182">
        <v>0</v>
      </c>
      <c r="I51" s="182">
        <f>ROUND(F51*(G51+H51),2)</f>
        <v>0</v>
      </c>
      <c r="J51" s="180">
        <f>ROUND(F51*(N51),2)</f>
        <v>0</v>
      </c>
      <c r="K51" s="183">
        <f>ROUND(F51*(O51),2)</f>
        <v>0</v>
      </c>
      <c r="L51" s="183">
        <f>ROUND(F51*(G51),2)</f>
        <v>0</v>
      </c>
      <c r="M51" s="183">
        <f>ROUND(F51*(H51),2)</f>
        <v>0</v>
      </c>
      <c r="N51" s="183">
        <v>0</v>
      </c>
      <c r="O51" s="183"/>
      <c r="P51" s="189"/>
      <c r="Q51" s="189"/>
      <c r="R51" s="189"/>
      <c r="S51" s="187">
        <f>ROUND(F51*(P51),3)</f>
        <v>0</v>
      </c>
      <c r="T51" s="184"/>
      <c r="U51" s="184"/>
      <c r="V51" s="188">
        <f>ROUND(F51*(X51),3)</f>
        <v>1.707</v>
      </c>
      <c r="X51">
        <v>0.005</v>
      </c>
      <c r="Z51">
        <v>0</v>
      </c>
    </row>
    <row r="52" spans="1:26" ht="34.5" customHeight="1">
      <c r="A52" s="185">
        <v>30</v>
      </c>
      <c r="B52" s="180" t="s">
        <v>162</v>
      </c>
      <c r="C52" s="186" t="s">
        <v>167</v>
      </c>
      <c r="D52" s="180" t="s">
        <v>168</v>
      </c>
      <c r="E52" s="180" t="s">
        <v>104</v>
      </c>
      <c r="F52" s="181">
        <v>8.38</v>
      </c>
      <c r="G52" s="182">
        <v>0</v>
      </c>
      <c r="H52" s="182">
        <v>0</v>
      </c>
      <c r="I52" s="182">
        <f>ROUND(F52*(G52+H52),2)</f>
        <v>0</v>
      </c>
      <c r="J52" s="180">
        <f>ROUND(F52*(N52),2)</f>
        <v>0</v>
      </c>
      <c r="K52" s="183">
        <f>ROUND(F52*(O52),2)</f>
        <v>0</v>
      </c>
      <c r="L52" s="183">
        <f>ROUND(F52*(G52),2)</f>
        <v>0</v>
      </c>
      <c r="M52" s="183">
        <f>ROUND(F52*(H52),2)</f>
        <v>0</v>
      </c>
      <c r="N52" s="183">
        <v>0</v>
      </c>
      <c r="O52" s="183"/>
      <c r="P52" s="189"/>
      <c r="Q52" s="189"/>
      <c r="R52" s="189"/>
      <c r="S52" s="187">
        <f>ROUND(F52*(P52),3)</f>
        <v>0</v>
      </c>
      <c r="T52" s="184"/>
      <c r="U52" s="184"/>
      <c r="V52" s="188">
        <f>ROUND(F52*(X52),3)</f>
        <v>0.042</v>
      </c>
      <c r="X52">
        <v>0.005</v>
      </c>
      <c r="Z52">
        <v>0</v>
      </c>
    </row>
    <row r="53" spans="1:26" ht="34.5" customHeight="1">
      <c r="A53" s="185">
        <v>31</v>
      </c>
      <c r="B53" s="180" t="s">
        <v>162</v>
      </c>
      <c r="C53" s="186" t="s">
        <v>169</v>
      </c>
      <c r="D53" s="180" t="s">
        <v>170</v>
      </c>
      <c r="E53" s="180" t="s">
        <v>104</v>
      </c>
      <c r="F53" s="181">
        <v>80.5</v>
      </c>
      <c r="G53" s="182">
        <v>0</v>
      </c>
      <c r="H53" s="182">
        <v>0</v>
      </c>
      <c r="I53" s="182">
        <f>ROUND(F53*(G53+H53),2)</f>
        <v>0</v>
      </c>
      <c r="J53" s="180">
        <f>ROUND(F53*(N53),2)</f>
        <v>0</v>
      </c>
      <c r="K53" s="183">
        <f>ROUND(F53*(O53),2)</f>
        <v>0</v>
      </c>
      <c r="L53" s="183">
        <f>ROUND(F53*(G53),2)</f>
        <v>0</v>
      </c>
      <c r="M53" s="183">
        <f>ROUND(F53*(H53),2)</f>
        <v>0</v>
      </c>
      <c r="N53" s="183">
        <v>0</v>
      </c>
      <c r="O53" s="183"/>
      <c r="P53" s="189"/>
      <c r="Q53" s="189"/>
      <c r="R53" s="189"/>
      <c r="S53" s="187">
        <f>ROUND(F53*(P53),3)</f>
        <v>0</v>
      </c>
      <c r="T53" s="184"/>
      <c r="U53" s="184"/>
      <c r="V53" s="188">
        <f>ROUND(F53*(X53),3)</f>
        <v>1.127</v>
      </c>
      <c r="X53">
        <v>0.014</v>
      </c>
      <c r="Z53">
        <v>0</v>
      </c>
    </row>
    <row r="54" spans="1:26" ht="24.75" customHeight="1">
      <c r="A54" s="185">
        <v>32</v>
      </c>
      <c r="B54" s="180" t="s">
        <v>171</v>
      </c>
      <c r="C54" s="186" t="s">
        <v>172</v>
      </c>
      <c r="D54" s="180" t="s">
        <v>173</v>
      </c>
      <c r="E54" s="180" t="s">
        <v>95</v>
      </c>
      <c r="F54" s="181">
        <v>341.48</v>
      </c>
      <c r="G54" s="182">
        <v>0</v>
      </c>
      <c r="H54" s="182">
        <v>0</v>
      </c>
      <c r="I54" s="182">
        <f>ROUND(F54*(G54+H54),2)</f>
        <v>0</v>
      </c>
      <c r="J54" s="180">
        <f>ROUND(F54*(N54),2)</f>
        <v>0</v>
      </c>
      <c r="K54" s="183">
        <f>ROUND(F54*(O54),2)</f>
        <v>0</v>
      </c>
      <c r="L54" s="183">
        <f>ROUND(F54*(G54),2)</f>
        <v>0</v>
      </c>
      <c r="M54" s="183">
        <f>ROUND(F54*(H54),2)</f>
        <v>0</v>
      </c>
      <c r="N54" s="183">
        <v>0</v>
      </c>
      <c r="O54" s="183"/>
      <c r="P54" s="188">
        <v>0.00333</v>
      </c>
      <c r="Q54" s="189"/>
      <c r="R54" s="189">
        <v>0.00333</v>
      </c>
      <c r="S54" s="187">
        <f>ROUND(F54*(P54),3)</f>
        <v>1.137</v>
      </c>
      <c r="T54" s="184"/>
      <c r="U54" s="184"/>
      <c r="V54" s="188"/>
      <c r="Z54">
        <v>0</v>
      </c>
    </row>
    <row r="55" spans="1:26" ht="24.75" customHeight="1">
      <c r="A55" s="196">
        <v>33</v>
      </c>
      <c r="B55" s="191" t="s">
        <v>174</v>
      </c>
      <c r="C55" s="197" t="s">
        <v>175</v>
      </c>
      <c r="D55" s="191" t="s">
        <v>176</v>
      </c>
      <c r="E55" s="191" t="s">
        <v>142</v>
      </c>
      <c r="F55" s="192">
        <v>1.479258</v>
      </c>
      <c r="G55" s="193">
        <v>0</v>
      </c>
      <c r="H55" s="193">
        <v>0</v>
      </c>
      <c r="I55" s="193">
        <f>ROUND(F55*(G55+H55),2)</f>
        <v>0</v>
      </c>
      <c r="J55" s="191">
        <f>ROUND(F55*(N55),2)</f>
        <v>0</v>
      </c>
      <c r="K55" s="194">
        <f>ROUND(F55*(O55),2)</f>
        <v>0</v>
      </c>
      <c r="L55" s="194">
        <f>ROUND(F55*(G55),2)</f>
        <v>0</v>
      </c>
      <c r="M55" s="194">
        <f>ROUND(F55*(H55),2)</f>
        <v>0</v>
      </c>
      <c r="N55" s="194">
        <v>0</v>
      </c>
      <c r="O55" s="194"/>
      <c r="P55" s="200">
        <v>0.55</v>
      </c>
      <c r="Q55" s="198"/>
      <c r="R55" s="198">
        <v>0.55</v>
      </c>
      <c r="S55" s="199">
        <f>ROUND(F55*(P55),3)</f>
        <v>0.814</v>
      </c>
      <c r="T55" s="195"/>
      <c r="U55" s="195"/>
      <c r="V55" s="200"/>
      <c r="Z55">
        <v>0</v>
      </c>
    </row>
    <row r="56" spans="1:26" ht="15">
      <c r="A56" s="161"/>
      <c r="B56" s="161"/>
      <c r="C56" s="179">
        <v>762</v>
      </c>
      <c r="D56" s="179" t="s">
        <v>73</v>
      </c>
      <c r="E56" s="161"/>
      <c r="F56" s="178"/>
      <c r="G56" s="164">
        <f>ROUND((SUM(L39:L55))/1,2)</f>
        <v>0</v>
      </c>
      <c r="H56" s="164">
        <f>ROUND((SUM(M39:M55))/1,2)</f>
        <v>0</v>
      </c>
      <c r="I56" s="164">
        <f>ROUND((SUM(I39:I55))/1,2)</f>
        <v>0</v>
      </c>
      <c r="J56" s="161"/>
      <c r="K56" s="161"/>
      <c r="L56" s="161">
        <f>ROUND((SUM(L39:L55))/1,2)</f>
        <v>0</v>
      </c>
      <c r="M56" s="161">
        <f>ROUND((SUM(M39:M55))/1,2)</f>
        <v>0</v>
      </c>
      <c r="N56" s="161"/>
      <c r="O56" s="161"/>
      <c r="P56" s="190"/>
      <c r="Q56" s="161"/>
      <c r="R56" s="161"/>
      <c r="S56" s="190">
        <f>ROUND((SUM(S39:S55))/1,2)</f>
        <v>11.31</v>
      </c>
      <c r="T56" s="158"/>
      <c r="U56" s="158"/>
      <c r="V56" s="2">
        <f>ROUND((SUM(V39:V55))/1,2)</f>
        <v>3.14</v>
      </c>
      <c r="W56" s="158"/>
      <c r="X56" s="158"/>
      <c r="Y56" s="158"/>
      <c r="Z56" s="158"/>
    </row>
    <row r="57" spans="1:22" ht="15">
      <c r="A57" s="1"/>
      <c r="B57" s="1"/>
      <c r="C57" s="1"/>
      <c r="D57" s="1"/>
      <c r="E57" s="1"/>
      <c r="F57" s="174"/>
      <c r="G57" s="154"/>
      <c r="H57" s="154"/>
      <c r="I57" s="154"/>
      <c r="J57" s="1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6" ht="15">
      <c r="A58" s="161"/>
      <c r="B58" s="161"/>
      <c r="C58" s="179">
        <v>764</v>
      </c>
      <c r="D58" s="179" t="s">
        <v>74</v>
      </c>
      <c r="E58" s="161"/>
      <c r="F58" s="178"/>
      <c r="G58" s="162"/>
      <c r="H58" s="162"/>
      <c r="I58" s="162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58"/>
      <c r="U58" s="158"/>
      <c r="V58" s="161"/>
      <c r="W58" s="158"/>
      <c r="X58" s="158"/>
      <c r="Y58" s="158"/>
      <c r="Z58" s="158"/>
    </row>
    <row r="59" spans="1:26" ht="34.5" customHeight="1">
      <c r="A59" s="185">
        <v>34</v>
      </c>
      <c r="B59" s="180" t="s">
        <v>177</v>
      </c>
      <c r="C59" s="186" t="s">
        <v>178</v>
      </c>
      <c r="D59" s="180" t="s">
        <v>179</v>
      </c>
      <c r="E59" s="180" t="s">
        <v>104</v>
      </c>
      <c r="F59" s="181">
        <v>40.15</v>
      </c>
      <c r="G59" s="182">
        <v>0</v>
      </c>
      <c r="H59" s="182">
        <v>0</v>
      </c>
      <c r="I59" s="182">
        <f>ROUND(F59*(G59+H59),2)</f>
        <v>0</v>
      </c>
      <c r="J59" s="180">
        <f>ROUND(F59*(N59),2)</f>
        <v>0</v>
      </c>
      <c r="K59" s="183">
        <f>ROUND(F59*(O59),2)</f>
        <v>0</v>
      </c>
      <c r="L59" s="183">
        <f>ROUND(F59*(G59),2)</f>
        <v>0</v>
      </c>
      <c r="M59" s="183">
        <f>ROUND(F59*(H59),2)</f>
        <v>0</v>
      </c>
      <c r="N59" s="183">
        <v>0</v>
      </c>
      <c r="O59" s="183"/>
      <c r="P59" s="188">
        <v>0.00323</v>
      </c>
      <c r="Q59" s="189"/>
      <c r="R59" s="189">
        <v>0.00323</v>
      </c>
      <c r="S59" s="187">
        <f>ROUND(F59*(P59),3)</f>
        <v>0.13</v>
      </c>
      <c r="T59" s="184"/>
      <c r="U59" s="184"/>
      <c r="V59" s="188"/>
      <c r="Z59">
        <v>0</v>
      </c>
    </row>
    <row r="60" spans="1:26" ht="24.75" customHeight="1">
      <c r="A60" s="185">
        <v>35</v>
      </c>
      <c r="B60" s="180" t="s">
        <v>177</v>
      </c>
      <c r="C60" s="186" t="s">
        <v>180</v>
      </c>
      <c r="D60" s="180" t="s">
        <v>181</v>
      </c>
      <c r="E60" s="180" t="s">
        <v>104</v>
      </c>
      <c r="F60" s="181">
        <v>40.1</v>
      </c>
      <c r="G60" s="182">
        <v>0</v>
      </c>
      <c r="H60" s="182">
        <v>0</v>
      </c>
      <c r="I60" s="182">
        <f>ROUND(F60*(G60+H60),2)</f>
        <v>0</v>
      </c>
      <c r="J60" s="180">
        <f>ROUND(F60*(N60),2)</f>
        <v>0</v>
      </c>
      <c r="K60" s="183">
        <f>ROUND(F60*(O60),2)</f>
        <v>0</v>
      </c>
      <c r="L60" s="183">
        <f>ROUND(F60*(G60),2)</f>
        <v>0</v>
      </c>
      <c r="M60" s="183">
        <f>ROUND(F60*(H60),2)</f>
        <v>0</v>
      </c>
      <c r="N60" s="183">
        <v>0</v>
      </c>
      <c r="O60" s="183"/>
      <c r="P60" s="188">
        <v>0.0030700000000000002</v>
      </c>
      <c r="Q60" s="189"/>
      <c r="R60" s="189">
        <v>0.0030700000000000002</v>
      </c>
      <c r="S60" s="187">
        <f>ROUND(F60*(P60),3)</f>
        <v>0.123</v>
      </c>
      <c r="T60" s="184"/>
      <c r="U60" s="184"/>
      <c r="V60" s="188"/>
      <c r="Z60">
        <v>0</v>
      </c>
    </row>
    <row r="61" spans="1:26" ht="24.75" customHeight="1">
      <c r="A61" s="185">
        <v>36</v>
      </c>
      <c r="B61" s="180" t="s">
        <v>177</v>
      </c>
      <c r="C61" s="186" t="s">
        <v>182</v>
      </c>
      <c r="D61" s="180" t="s">
        <v>183</v>
      </c>
      <c r="E61" s="180" t="s">
        <v>151</v>
      </c>
      <c r="F61" s="181">
        <v>3</v>
      </c>
      <c r="G61" s="182">
        <v>0</v>
      </c>
      <c r="H61" s="182">
        <v>0</v>
      </c>
      <c r="I61" s="182">
        <f>ROUND(F61*(G61+H61),2)</f>
        <v>0</v>
      </c>
      <c r="J61" s="180">
        <f>ROUND(F61*(N61),2)</f>
        <v>0</v>
      </c>
      <c r="K61" s="183">
        <f>ROUND(F61*(O61),2)</f>
        <v>0</v>
      </c>
      <c r="L61" s="183">
        <f>ROUND(F61*(G61),2)</f>
        <v>0</v>
      </c>
      <c r="M61" s="183">
        <f>ROUND(F61*(H61),2)</f>
        <v>0</v>
      </c>
      <c r="N61" s="183">
        <v>0</v>
      </c>
      <c r="O61" s="183"/>
      <c r="P61" s="188">
        <v>0.00165</v>
      </c>
      <c r="Q61" s="189"/>
      <c r="R61" s="189">
        <v>0.00165</v>
      </c>
      <c r="S61" s="187">
        <f>ROUND(F61*(P61),3)</f>
        <v>0.005</v>
      </c>
      <c r="T61" s="184"/>
      <c r="U61" s="184"/>
      <c r="V61" s="188"/>
      <c r="Z61">
        <v>0</v>
      </c>
    </row>
    <row r="62" spans="1:26" ht="34.5" customHeight="1">
      <c r="A62" s="185">
        <v>37</v>
      </c>
      <c r="B62" s="180" t="s">
        <v>177</v>
      </c>
      <c r="C62" s="186" t="s">
        <v>184</v>
      </c>
      <c r="D62" s="180" t="s">
        <v>185</v>
      </c>
      <c r="E62" s="180" t="s">
        <v>151</v>
      </c>
      <c r="F62" s="181">
        <v>2</v>
      </c>
      <c r="G62" s="182">
        <v>0</v>
      </c>
      <c r="H62" s="182">
        <v>0</v>
      </c>
      <c r="I62" s="182">
        <f>ROUND(F62*(G62+H62),2)</f>
        <v>0</v>
      </c>
      <c r="J62" s="180">
        <f>ROUND(F62*(N62),2)</f>
        <v>0</v>
      </c>
      <c r="K62" s="183">
        <f>ROUND(F62*(O62),2)</f>
        <v>0</v>
      </c>
      <c r="L62" s="183">
        <f>ROUND(F62*(G62),2)</f>
        <v>0</v>
      </c>
      <c r="M62" s="183">
        <f>ROUND(F62*(H62),2)</f>
        <v>0</v>
      </c>
      <c r="N62" s="183">
        <v>0</v>
      </c>
      <c r="O62" s="183"/>
      <c r="P62" s="188">
        <v>4.0648E-05</v>
      </c>
      <c r="Q62" s="189"/>
      <c r="R62" s="189">
        <v>4.0648E-05</v>
      </c>
      <c r="S62" s="187">
        <f>ROUND(F62*(P62),3)</f>
        <v>0</v>
      </c>
      <c r="T62" s="184"/>
      <c r="U62" s="184"/>
      <c r="V62" s="188"/>
      <c r="Z62">
        <v>0</v>
      </c>
    </row>
    <row r="63" spans="1:26" ht="34.5" customHeight="1">
      <c r="A63" s="185">
        <v>38</v>
      </c>
      <c r="B63" s="180" t="s">
        <v>177</v>
      </c>
      <c r="C63" s="186" t="s">
        <v>186</v>
      </c>
      <c r="D63" s="180" t="s">
        <v>187</v>
      </c>
      <c r="E63" s="180" t="s">
        <v>151</v>
      </c>
      <c r="F63" s="181">
        <v>41</v>
      </c>
      <c r="G63" s="182">
        <v>0</v>
      </c>
      <c r="H63" s="182">
        <v>0</v>
      </c>
      <c r="I63" s="182">
        <f>ROUND(F63*(G63+H63),2)</f>
        <v>0</v>
      </c>
      <c r="J63" s="180">
        <f>ROUND(F63*(N63),2)</f>
        <v>0</v>
      </c>
      <c r="K63" s="183">
        <f>ROUND(F63*(O63),2)</f>
        <v>0</v>
      </c>
      <c r="L63" s="183">
        <f>ROUND(F63*(G63),2)</f>
        <v>0</v>
      </c>
      <c r="M63" s="183">
        <f>ROUND(F63*(H63),2)</f>
        <v>0</v>
      </c>
      <c r="N63" s="183">
        <v>0</v>
      </c>
      <c r="O63" s="183"/>
      <c r="P63" s="188">
        <v>9.68E-07</v>
      </c>
      <c r="Q63" s="189"/>
      <c r="R63" s="189">
        <v>9.68E-07</v>
      </c>
      <c r="S63" s="187">
        <f>ROUND(F63*(P63),3)</f>
        <v>0</v>
      </c>
      <c r="T63" s="184"/>
      <c r="U63" s="184"/>
      <c r="V63" s="188"/>
      <c r="Z63">
        <v>0</v>
      </c>
    </row>
    <row r="64" spans="1:26" ht="24.75" customHeight="1">
      <c r="A64" s="185">
        <v>39</v>
      </c>
      <c r="B64" s="180" t="s">
        <v>177</v>
      </c>
      <c r="C64" s="186" t="s">
        <v>188</v>
      </c>
      <c r="D64" s="180" t="s">
        <v>189</v>
      </c>
      <c r="E64" s="180" t="s">
        <v>95</v>
      </c>
      <c r="F64" s="181">
        <v>338.18</v>
      </c>
      <c r="G64" s="182">
        <v>0</v>
      </c>
      <c r="H64" s="182">
        <v>0</v>
      </c>
      <c r="I64" s="182">
        <f>ROUND(F64*(G64+H64),2)</f>
        <v>0</v>
      </c>
      <c r="J64" s="180">
        <f>ROUND(F64*(N64),2)</f>
        <v>0</v>
      </c>
      <c r="K64" s="183">
        <f>ROUND(F64*(O64),2)</f>
        <v>0</v>
      </c>
      <c r="L64" s="183">
        <f>ROUND(F64*(G64),2)</f>
        <v>0</v>
      </c>
      <c r="M64" s="183">
        <f>ROUND(F64*(H64),2)</f>
        <v>0</v>
      </c>
      <c r="N64" s="183">
        <v>0</v>
      </c>
      <c r="O64" s="183"/>
      <c r="P64" s="188">
        <v>0.00697</v>
      </c>
      <c r="Q64" s="189"/>
      <c r="R64" s="189">
        <v>0.00697</v>
      </c>
      <c r="S64" s="187">
        <f>ROUND(F64*(P64),3)</f>
        <v>2.357</v>
      </c>
      <c r="T64" s="184"/>
      <c r="U64" s="184"/>
      <c r="V64" s="188"/>
      <c r="Z64">
        <v>0</v>
      </c>
    </row>
    <row r="65" spans="1:26" ht="24.75" customHeight="1">
      <c r="A65" s="185">
        <v>40</v>
      </c>
      <c r="B65" s="180" t="s">
        <v>177</v>
      </c>
      <c r="C65" s="186" t="s">
        <v>188</v>
      </c>
      <c r="D65" s="180" t="s">
        <v>190</v>
      </c>
      <c r="E65" s="180" t="s">
        <v>104</v>
      </c>
      <c r="F65" s="181">
        <v>16.71</v>
      </c>
      <c r="G65" s="182">
        <v>0</v>
      </c>
      <c r="H65" s="182">
        <v>0</v>
      </c>
      <c r="I65" s="182">
        <f>ROUND(F65*(G65+H65),2)</f>
        <v>0</v>
      </c>
      <c r="J65" s="180">
        <f>ROUND(F65*(N65),2)</f>
        <v>0</v>
      </c>
      <c r="K65" s="183">
        <f>ROUND(F65*(O65),2)</f>
        <v>0</v>
      </c>
      <c r="L65" s="183">
        <f>ROUND(F65*(G65),2)</f>
        <v>0</v>
      </c>
      <c r="M65" s="183">
        <f>ROUND(F65*(H65),2)</f>
        <v>0</v>
      </c>
      <c r="N65" s="183">
        <v>0</v>
      </c>
      <c r="O65" s="183"/>
      <c r="P65" s="188">
        <v>0.00144</v>
      </c>
      <c r="Q65" s="189"/>
      <c r="R65" s="189">
        <v>0.00144</v>
      </c>
      <c r="S65" s="187">
        <f>ROUND(F65*(P65),3)</f>
        <v>0.024</v>
      </c>
      <c r="T65" s="184"/>
      <c r="U65" s="184"/>
      <c r="V65" s="188"/>
      <c r="Z65">
        <v>0</v>
      </c>
    </row>
    <row r="66" spans="1:26" ht="23.25">
      <c r="A66" s="185">
        <v>41</v>
      </c>
      <c r="B66" s="180" t="s">
        <v>177</v>
      </c>
      <c r="C66" s="186" t="s">
        <v>191</v>
      </c>
      <c r="D66" s="180" t="s">
        <v>192</v>
      </c>
      <c r="E66" s="180" t="s">
        <v>151</v>
      </c>
      <c r="F66" s="181">
        <v>131</v>
      </c>
      <c r="G66" s="182">
        <v>0</v>
      </c>
      <c r="H66" s="182">
        <v>0</v>
      </c>
      <c r="I66" s="182">
        <f>ROUND(F66*(G66+H66),2)</f>
        <v>0</v>
      </c>
      <c r="J66" s="180">
        <f>ROUND(F66*(N66),2)</f>
        <v>0</v>
      </c>
      <c r="K66" s="183">
        <f>ROUND(F66*(O66),2)</f>
        <v>0</v>
      </c>
      <c r="L66" s="183">
        <f>ROUND(F66*(G66),2)</f>
        <v>0</v>
      </c>
      <c r="M66" s="183">
        <f>ROUND(F66*(H66),2)</f>
        <v>0</v>
      </c>
      <c r="N66" s="183">
        <v>0</v>
      </c>
      <c r="O66" s="183"/>
      <c r="P66" s="188">
        <v>0.0019100000000000002</v>
      </c>
      <c r="Q66" s="189"/>
      <c r="R66" s="189">
        <v>0.0019100000000000002</v>
      </c>
      <c r="S66" s="187">
        <f>ROUND(F66*(P66),3)</f>
        <v>0.25</v>
      </c>
      <c r="T66" s="184"/>
      <c r="U66" s="184"/>
      <c r="V66" s="188"/>
      <c r="Z66">
        <v>0</v>
      </c>
    </row>
    <row r="67" spans="1:26" ht="24.75" customHeight="1">
      <c r="A67" s="185">
        <v>42</v>
      </c>
      <c r="B67" s="180" t="s">
        <v>177</v>
      </c>
      <c r="C67" s="186" t="s">
        <v>193</v>
      </c>
      <c r="D67" s="180" t="s">
        <v>194</v>
      </c>
      <c r="E67" s="180" t="s">
        <v>104</v>
      </c>
      <c r="F67" s="181">
        <v>40.15</v>
      </c>
      <c r="G67" s="182">
        <v>0</v>
      </c>
      <c r="H67" s="182">
        <v>0</v>
      </c>
      <c r="I67" s="182">
        <f>ROUND(F67*(G67+H67),2)</f>
        <v>0</v>
      </c>
      <c r="J67" s="180">
        <f>ROUND(F67*(N67),2)</f>
        <v>0</v>
      </c>
      <c r="K67" s="183">
        <f>ROUND(F67*(O67),2)</f>
        <v>0</v>
      </c>
      <c r="L67" s="183">
        <f>ROUND(F67*(G67),2)</f>
        <v>0</v>
      </c>
      <c r="M67" s="183">
        <f>ROUND(F67*(H67),2)</f>
        <v>0</v>
      </c>
      <c r="N67" s="183">
        <v>0</v>
      </c>
      <c r="O67" s="183"/>
      <c r="P67" s="188">
        <v>0.00229</v>
      </c>
      <c r="Q67" s="189"/>
      <c r="R67" s="189">
        <v>0.00229</v>
      </c>
      <c r="S67" s="187">
        <f>ROUND(F67*(P67),3)</f>
        <v>0.092</v>
      </c>
      <c r="T67" s="184"/>
      <c r="U67" s="184"/>
      <c r="V67" s="188"/>
      <c r="Z67">
        <v>0</v>
      </c>
    </row>
    <row r="68" spans="1:26" ht="24.75" customHeight="1">
      <c r="A68" s="185">
        <v>43</v>
      </c>
      <c r="B68" s="180" t="s">
        <v>177</v>
      </c>
      <c r="C68" s="186" t="s">
        <v>195</v>
      </c>
      <c r="D68" s="180" t="s">
        <v>196</v>
      </c>
      <c r="E68" s="180" t="s">
        <v>104</v>
      </c>
      <c r="F68" s="181">
        <v>9.899999999999999</v>
      </c>
      <c r="G68" s="182">
        <v>0</v>
      </c>
      <c r="H68" s="182">
        <v>0</v>
      </c>
      <c r="I68" s="182">
        <f>ROUND(F68*(G68+H68),2)</f>
        <v>0</v>
      </c>
      <c r="J68" s="180">
        <f>ROUND(F68*(N68),2)</f>
        <v>0</v>
      </c>
      <c r="K68" s="183">
        <f>ROUND(F68*(O68),2)</f>
        <v>0</v>
      </c>
      <c r="L68" s="183">
        <f>ROUND(F68*(G68),2)</f>
        <v>0</v>
      </c>
      <c r="M68" s="183">
        <f>ROUND(F68*(H68),2)</f>
        <v>0</v>
      </c>
      <c r="N68" s="183">
        <v>0</v>
      </c>
      <c r="O68" s="183"/>
      <c r="P68" s="188">
        <v>0.00283</v>
      </c>
      <c r="Q68" s="189"/>
      <c r="R68" s="189">
        <v>0.00283</v>
      </c>
      <c r="S68" s="187">
        <f>ROUND(F68*(P68),3)</f>
        <v>0.028</v>
      </c>
      <c r="T68" s="184"/>
      <c r="U68" s="184"/>
      <c r="V68" s="188"/>
      <c r="Z68">
        <v>0</v>
      </c>
    </row>
    <row r="69" spans="1:26" ht="34.5" customHeight="1">
      <c r="A69" s="185">
        <v>44</v>
      </c>
      <c r="B69" s="180" t="s">
        <v>177</v>
      </c>
      <c r="C69" s="186" t="s">
        <v>197</v>
      </c>
      <c r="D69" s="180" t="s">
        <v>198</v>
      </c>
      <c r="E69" s="180" t="s">
        <v>151</v>
      </c>
      <c r="F69" s="181">
        <v>9</v>
      </c>
      <c r="G69" s="182">
        <v>0</v>
      </c>
      <c r="H69" s="182">
        <v>0</v>
      </c>
      <c r="I69" s="182">
        <f>ROUND(F69*(G69+H69),2)</f>
        <v>0</v>
      </c>
      <c r="J69" s="180">
        <f>ROUND(F69*(N69),2)</f>
        <v>0</v>
      </c>
      <c r="K69" s="183">
        <f>ROUND(F69*(O69),2)</f>
        <v>0</v>
      </c>
      <c r="L69" s="183">
        <f>ROUND(F69*(G69),2)</f>
        <v>0</v>
      </c>
      <c r="M69" s="183">
        <f>ROUND(F69*(H69),2)</f>
        <v>0</v>
      </c>
      <c r="N69" s="183">
        <v>0</v>
      </c>
      <c r="O69" s="183"/>
      <c r="P69" s="189"/>
      <c r="Q69" s="189"/>
      <c r="R69" s="189"/>
      <c r="S69" s="187">
        <f>ROUND(F69*(P69),3)</f>
        <v>0</v>
      </c>
      <c r="T69" s="184"/>
      <c r="U69" s="184"/>
      <c r="V69" s="188"/>
      <c r="Z69">
        <v>0</v>
      </c>
    </row>
    <row r="70" spans="1:26" ht="24.75" customHeight="1">
      <c r="A70" s="185">
        <v>45</v>
      </c>
      <c r="B70" s="180" t="s">
        <v>199</v>
      </c>
      <c r="C70" s="186" t="s">
        <v>200</v>
      </c>
      <c r="D70" s="180" t="s">
        <v>201</v>
      </c>
      <c r="E70" s="180" t="s">
        <v>104</v>
      </c>
      <c r="F70" s="181">
        <v>39.9</v>
      </c>
      <c r="G70" s="182">
        <v>0</v>
      </c>
      <c r="H70" s="182">
        <v>0</v>
      </c>
      <c r="I70" s="182">
        <f>ROUND(F70*(G70+H70),2)</f>
        <v>0</v>
      </c>
      <c r="J70" s="180">
        <f>ROUND(F70*(N70),2)</f>
        <v>0</v>
      </c>
      <c r="K70" s="183">
        <f>ROUND(F70*(O70),2)</f>
        <v>0</v>
      </c>
      <c r="L70" s="183">
        <f>ROUND(F70*(G70),2)</f>
        <v>0</v>
      </c>
      <c r="M70" s="183">
        <f>ROUND(F70*(H70),2)</f>
        <v>0</v>
      </c>
      <c r="N70" s="183">
        <v>0</v>
      </c>
      <c r="O70" s="183"/>
      <c r="P70" s="188">
        <v>0.010780000000000001</v>
      </c>
      <c r="Q70" s="189"/>
      <c r="R70" s="189">
        <v>0.010780000000000001</v>
      </c>
      <c r="S70" s="187">
        <f>ROUND(F70*(P70),3)</f>
        <v>0.43</v>
      </c>
      <c r="T70" s="184"/>
      <c r="U70" s="184"/>
      <c r="V70" s="188"/>
      <c r="Z70">
        <v>0</v>
      </c>
    </row>
    <row r="71" spans="1:26" ht="24.75" customHeight="1">
      <c r="A71" s="185">
        <v>46</v>
      </c>
      <c r="B71" s="180" t="s">
        <v>202</v>
      </c>
      <c r="C71" s="186" t="s">
        <v>203</v>
      </c>
      <c r="D71" s="180" t="s">
        <v>204</v>
      </c>
      <c r="E71" s="180" t="s">
        <v>128</v>
      </c>
      <c r="F71" s="181">
        <v>2.1</v>
      </c>
      <c r="G71" s="182">
        <v>0</v>
      </c>
      <c r="H71" s="182">
        <v>0</v>
      </c>
      <c r="I71" s="182">
        <f>ROUND(F71*(G71+H71),2)</f>
        <v>0</v>
      </c>
      <c r="J71" s="180">
        <f>ROUND(F71*(N71),2)</f>
        <v>0</v>
      </c>
      <c r="K71" s="183">
        <f>ROUND(F71*(O71),2)</f>
        <v>0</v>
      </c>
      <c r="L71" s="183">
        <f>ROUND(F71*(G71),2)</f>
        <v>0</v>
      </c>
      <c r="M71" s="183">
        <f>ROUND(F71*(H71),2)</f>
        <v>0</v>
      </c>
      <c r="N71" s="183">
        <v>0</v>
      </c>
      <c r="O71" s="183"/>
      <c r="P71" s="189"/>
      <c r="Q71" s="189"/>
      <c r="R71" s="189"/>
      <c r="S71" s="187">
        <f>ROUND(F71*(P71),3)</f>
        <v>0</v>
      </c>
      <c r="T71" s="184"/>
      <c r="U71" s="184"/>
      <c r="V71" s="188"/>
      <c r="Z71">
        <v>0</v>
      </c>
    </row>
    <row r="72" spans="1:26" ht="24.75" customHeight="1">
      <c r="A72" s="185">
        <v>47</v>
      </c>
      <c r="B72" s="180" t="s">
        <v>205</v>
      </c>
      <c r="C72" s="186" t="s">
        <v>206</v>
      </c>
      <c r="D72" s="180" t="s">
        <v>207</v>
      </c>
      <c r="E72" s="180" t="s">
        <v>151</v>
      </c>
      <c r="F72" s="181">
        <v>40</v>
      </c>
      <c r="G72" s="182">
        <v>0</v>
      </c>
      <c r="H72" s="182">
        <v>0</v>
      </c>
      <c r="I72" s="182">
        <f>ROUND(F72*(G72+H72),2)</f>
        <v>0</v>
      </c>
      <c r="J72" s="180">
        <f>ROUND(F72*(N72),2)</f>
        <v>0</v>
      </c>
      <c r="K72" s="183">
        <f>ROUND(F72*(O72),2)</f>
        <v>0</v>
      </c>
      <c r="L72" s="183">
        <f>ROUND(F72*(G72),2)</f>
        <v>0</v>
      </c>
      <c r="M72" s="183">
        <f>ROUND(F72*(H72),2)</f>
        <v>0</v>
      </c>
      <c r="N72" s="183">
        <v>0</v>
      </c>
      <c r="O72" s="183"/>
      <c r="P72" s="189"/>
      <c r="Q72" s="189"/>
      <c r="R72" s="189"/>
      <c r="S72" s="187">
        <f>ROUND(F72*(P72),3)</f>
        <v>0</v>
      </c>
      <c r="T72" s="184"/>
      <c r="U72" s="184"/>
      <c r="V72" s="188">
        <f>ROUND(F72*(X72),3)</f>
        <v>0.004</v>
      </c>
      <c r="X72">
        <v>9E-05</v>
      </c>
      <c r="Z72">
        <v>0</v>
      </c>
    </row>
    <row r="73" spans="1:26" ht="24.75" customHeight="1">
      <c r="A73" s="185">
        <v>48</v>
      </c>
      <c r="B73" s="180" t="s">
        <v>205</v>
      </c>
      <c r="C73" s="186" t="s">
        <v>208</v>
      </c>
      <c r="D73" s="180" t="s">
        <v>209</v>
      </c>
      <c r="E73" s="180" t="s">
        <v>104</v>
      </c>
      <c r="F73" s="181">
        <v>40.25</v>
      </c>
      <c r="G73" s="182">
        <v>0</v>
      </c>
      <c r="H73" s="182">
        <v>0</v>
      </c>
      <c r="I73" s="182">
        <f>ROUND(F73*(G73+H73),2)</f>
        <v>0</v>
      </c>
      <c r="J73" s="180">
        <f>ROUND(F73*(N73),2)</f>
        <v>0</v>
      </c>
      <c r="K73" s="183">
        <f>ROUND(F73*(O73),2)</f>
        <v>0</v>
      </c>
      <c r="L73" s="183">
        <f>ROUND(F73*(G73),2)</f>
        <v>0</v>
      </c>
      <c r="M73" s="183">
        <f>ROUND(F73*(H73),2)</f>
        <v>0</v>
      </c>
      <c r="N73" s="183">
        <v>0</v>
      </c>
      <c r="O73" s="183"/>
      <c r="P73" s="189"/>
      <c r="Q73" s="189"/>
      <c r="R73" s="189"/>
      <c r="S73" s="187">
        <f>ROUND(F73*(P73),3)</f>
        <v>0</v>
      </c>
      <c r="T73" s="184"/>
      <c r="U73" s="184"/>
      <c r="V73" s="188">
        <f>ROUND(F73*(X73),3)</f>
        <v>0.179</v>
      </c>
      <c r="X73">
        <v>0.00445</v>
      </c>
      <c r="Z73">
        <v>0</v>
      </c>
    </row>
    <row r="74" spans="1:26" ht="24.75" customHeight="1">
      <c r="A74" s="185">
        <v>49</v>
      </c>
      <c r="B74" s="180" t="s">
        <v>205</v>
      </c>
      <c r="C74" s="186" t="s">
        <v>210</v>
      </c>
      <c r="D74" s="180" t="s">
        <v>211</v>
      </c>
      <c r="E74" s="180" t="s">
        <v>151</v>
      </c>
      <c r="F74" s="181">
        <v>3</v>
      </c>
      <c r="G74" s="182">
        <v>0</v>
      </c>
      <c r="H74" s="182">
        <v>0</v>
      </c>
      <c r="I74" s="182">
        <f>ROUND(F74*(G74+H74),2)</f>
        <v>0</v>
      </c>
      <c r="J74" s="180">
        <f>ROUND(F74*(N74),2)</f>
        <v>0</v>
      </c>
      <c r="K74" s="183">
        <f>ROUND(F74*(O74),2)</f>
        <v>0</v>
      </c>
      <c r="L74" s="183">
        <f>ROUND(F74*(G74),2)</f>
        <v>0</v>
      </c>
      <c r="M74" s="183">
        <f>ROUND(F74*(H74),2)</f>
        <v>0</v>
      </c>
      <c r="N74" s="183">
        <v>0</v>
      </c>
      <c r="O74" s="183"/>
      <c r="P74" s="189"/>
      <c r="Q74" s="189"/>
      <c r="R74" s="189"/>
      <c r="S74" s="187">
        <f>ROUND(F74*(P74),3)</f>
        <v>0</v>
      </c>
      <c r="T74" s="184"/>
      <c r="U74" s="184"/>
      <c r="V74" s="188">
        <f>ROUND(F74*(X74),3)</f>
        <v>0.003</v>
      </c>
      <c r="X74">
        <v>0.0011</v>
      </c>
      <c r="Z74">
        <v>0</v>
      </c>
    </row>
    <row r="75" spans="1:26" ht="24.75" customHeight="1">
      <c r="A75" s="185">
        <v>50</v>
      </c>
      <c r="B75" s="180" t="s">
        <v>205</v>
      </c>
      <c r="C75" s="186" t="s">
        <v>212</v>
      </c>
      <c r="D75" s="180" t="s">
        <v>213</v>
      </c>
      <c r="E75" s="180" t="s">
        <v>104</v>
      </c>
      <c r="F75" s="181">
        <v>16.76</v>
      </c>
      <c r="G75" s="182">
        <v>0</v>
      </c>
      <c r="H75" s="182">
        <v>0</v>
      </c>
      <c r="I75" s="182">
        <f>ROUND(F75*(G75+H75),2)</f>
        <v>0</v>
      </c>
      <c r="J75" s="180">
        <f>ROUND(F75*(N75),2)</f>
        <v>0</v>
      </c>
      <c r="K75" s="183">
        <f>ROUND(F75*(O75),2)</f>
        <v>0</v>
      </c>
      <c r="L75" s="183">
        <f>ROUND(F75*(G75),2)</f>
        <v>0</v>
      </c>
      <c r="M75" s="183">
        <f>ROUND(F75*(H75),2)</f>
        <v>0</v>
      </c>
      <c r="N75" s="183">
        <v>0</v>
      </c>
      <c r="O75" s="183"/>
      <c r="P75" s="189"/>
      <c r="Q75" s="189"/>
      <c r="R75" s="189"/>
      <c r="S75" s="187">
        <f>ROUND(F75*(P75),3)</f>
        <v>0</v>
      </c>
      <c r="T75" s="184"/>
      <c r="U75" s="184"/>
      <c r="V75" s="188">
        <f>ROUND(F75*(X75),3)</f>
        <v>0.032</v>
      </c>
      <c r="X75">
        <v>0.00192</v>
      </c>
      <c r="Z75">
        <v>0</v>
      </c>
    </row>
    <row r="76" spans="1:26" ht="24.75" customHeight="1">
      <c r="A76" s="185">
        <v>51</v>
      </c>
      <c r="B76" s="180" t="s">
        <v>205</v>
      </c>
      <c r="C76" s="186" t="s">
        <v>214</v>
      </c>
      <c r="D76" s="180" t="s">
        <v>215</v>
      </c>
      <c r="E76" s="180" t="s">
        <v>151</v>
      </c>
      <c r="F76" s="181">
        <v>9</v>
      </c>
      <c r="G76" s="182">
        <v>0</v>
      </c>
      <c r="H76" s="182">
        <v>0</v>
      </c>
      <c r="I76" s="182">
        <f>ROUND(F76*(G76+H76),2)</f>
        <v>0</v>
      </c>
      <c r="J76" s="180">
        <f>ROUND(F76*(N76),2)</f>
        <v>0</v>
      </c>
      <c r="K76" s="183">
        <f>ROUND(F76*(O76),2)</f>
        <v>0</v>
      </c>
      <c r="L76" s="183">
        <f>ROUND(F76*(G76),2)</f>
        <v>0</v>
      </c>
      <c r="M76" s="183">
        <f>ROUND(F76*(H76),2)</f>
        <v>0</v>
      </c>
      <c r="N76" s="183">
        <v>0</v>
      </c>
      <c r="O76" s="183"/>
      <c r="P76" s="189"/>
      <c r="Q76" s="189"/>
      <c r="R76" s="189"/>
      <c r="S76" s="187">
        <f>ROUND(F76*(P76),3)</f>
        <v>0</v>
      </c>
      <c r="T76" s="184"/>
      <c r="U76" s="184"/>
      <c r="V76" s="188">
        <f>ROUND(F76*(X76),3)</f>
        <v>0.026</v>
      </c>
      <c r="X76">
        <v>0.0029</v>
      </c>
      <c r="Z76">
        <v>0</v>
      </c>
    </row>
    <row r="77" spans="1:26" ht="24.75" customHeight="1">
      <c r="A77" s="185">
        <v>52</v>
      </c>
      <c r="B77" s="180" t="s">
        <v>205</v>
      </c>
      <c r="C77" s="186" t="s">
        <v>216</v>
      </c>
      <c r="D77" s="180" t="s">
        <v>217</v>
      </c>
      <c r="E77" s="180" t="s">
        <v>104</v>
      </c>
      <c r="F77" s="181">
        <v>9.600000000000001</v>
      </c>
      <c r="G77" s="182">
        <v>0</v>
      </c>
      <c r="H77" s="182">
        <v>0</v>
      </c>
      <c r="I77" s="182">
        <f>ROUND(F77*(G77+H77),2)</f>
        <v>0</v>
      </c>
      <c r="J77" s="180">
        <f>ROUND(F77*(N77),2)</f>
        <v>0</v>
      </c>
      <c r="K77" s="183">
        <f>ROUND(F77*(O77),2)</f>
        <v>0</v>
      </c>
      <c r="L77" s="183">
        <f>ROUND(F77*(G77),2)</f>
        <v>0</v>
      </c>
      <c r="M77" s="183">
        <f>ROUND(F77*(H77),2)</f>
        <v>0</v>
      </c>
      <c r="N77" s="183">
        <v>0</v>
      </c>
      <c r="O77" s="183"/>
      <c r="P77" s="189"/>
      <c r="Q77" s="189"/>
      <c r="R77" s="189"/>
      <c r="S77" s="187">
        <f>ROUND(F77*(P77),3)</f>
        <v>0</v>
      </c>
      <c r="T77" s="184"/>
      <c r="U77" s="184"/>
      <c r="V77" s="188">
        <f>ROUND(F77*(X77),3)</f>
        <v>0.034</v>
      </c>
      <c r="X77">
        <v>0.00356</v>
      </c>
      <c r="Z77">
        <v>0</v>
      </c>
    </row>
    <row r="78" spans="1:26" ht="24.75" customHeight="1">
      <c r="A78" s="185">
        <v>53</v>
      </c>
      <c r="B78" s="180" t="s">
        <v>205</v>
      </c>
      <c r="C78" s="186" t="s">
        <v>218</v>
      </c>
      <c r="D78" s="180" t="s">
        <v>219</v>
      </c>
      <c r="E78" s="180" t="s">
        <v>151</v>
      </c>
      <c r="F78" s="181">
        <v>6</v>
      </c>
      <c r="G78" s="182">
        <v>0</v>
      </c>
      <c r="H78" s="182">
        <v>0</v>
      </c>
      <c r="I78" s="182">
        <f>ROUND(F78*(G78+H78),2)</f>
        <v>0</v>
      </c>
      <c r="J78" s="180">
        <f>ROUND(F78*(N78),2)</f>
        <v>0</v>
      </c>
      <c r="K78" s="183">
        <f>ROUND(F78*(O78),2)</f>
        <v>0</v>
      </c>
      <c r="L78" s="183">
        <f>ROUND(F78*(G78),2)</f>
        <v>0</v>
      </c>
      <c r="M78" s="183">
        <f>ROUND(F78*(H78),2)</f>
        <v>0</v>
      </c>
      <c r="N78" s="183">
        <v>0</v>
      </c>
      <c r="O78" s="183"/>
      <c r="P78" s="189"/>
      <c r="Q78" s="189"/>
      <c r="R78" s="189"/>
      <c r="S78" s="187">
        <f>ROUND(F78*(P78),3)</f>
        <v>0</v>
      </c>
      <c r="T78" s="184"/>
      <c r="U78" s="184"/>
      <c r="V78" s="188">
        <f>ROUND(F78*(X78),3)</f>
        <v>0.009</v>
      </c>
      <c r="X78">
        <v>0.00155</v>
      </c>
      <c r="Z78">
        <v>0</v>
      </c>
    </row>
    <row r="79" spans="1:26" ht="24.75" customHeight="1">
      <c r="A79" s="185">
        <v>54</v>
      </c>
      <c r="B79" s="180" t="s">
        <v>220</v>
      </c>
      <c r="C79" s="186" t="s">
        <v>221</v>
      </c>
      <c r="D79" s="180" t="s">
        <v>222</v>
      </c>
      <c r="E79" s="180" t="s">
        <v>151</v>
      </c>
      <c r="F79" s="181">
        <v>3</v>
      </c>
      <c r="G79" s="182">
        <v>0</v>
      </c>
      <c r="H79" s="182">
        <v>0</v>
      </c>
      <c r="I79" s="182">
        <f>ROUND(F79*(G79+H79),2)</f>
        <v>0</v>
      </c>
      <c r="J79" s="180">
        <f>ROUND(F79*(N79),2)</f>
        <v>0</v>
      </c>
      <c r="K79" s="183">
        <f>ROUND(F79*(O79),2)</f>
        <v>0</v>
      </c>
      <c r="L79" s="183">
        <f>ROUND(F79*(G79),2)</f>
        <v>0</v>
      </c>
      <c r="M79" s="183">
        <f>ROUND(F79*(H79),2)</f>
        <v>0</v>
      </c>
      <c r="N79" s="183">
        <v>0</v>
      </c>
      <c r="O79" s="183"/>
      <c r="P79" s="188">
        <v>0.00282</v>
      </c>
      <c r="Q79" s="189"/>
      <c r="R79" s="189">
        <v>0.00282</v>
      </c>
      <c r="S79" s="187">
        <f>ROUND(F79*(P79),3)</f>
        <v>0.008</v>
      </c>
      <c r="T79" s="184"/>
      <c r="U79" s="184"/>
      <c r="V79" s="188"/>
      <c r="Z79">
        <v>0</v>
      </c>
    </row>
    <row r="80" spans="1:26" ht="24.75" customHeight="1">
      <c r="A80" s="185">
        <v>55</v>
      </c>
      <c r="B80" s="180" t="s">
        <v>220</v>
      </c>
      <c r="C80" s="186" t="s">
        <v>223</v>
      </c>
      <c r="D80" s="180" t="s">
        <v>224</v>
      </c>
      <c r="E80" s="180" t="s">
        <v>151</v>
      </c>
      <c r="F80" s="181">
        <v>3</v>
      </c>
      <c r="G80" s="182">
        <v>0</v>
      </c>
      <c r="H80" s="182">
        <v>0</v>
      </c>
      <c r="I80" s="182">
        <f>ROUND(F80*(G80+H80),2)</f>
        <v>0</v>
      </c>
      <c r="J80" s="180">
        <f>ROUND(F80*(N80),2)</f>
        <v>0</v>
      </c>
      <c r="K80" s="183">
        <f>ROUND(F80*(O80),2)</f>
        <v>0</v>
      </c>
      <c r="L80" s="183">
        <f>ROUND(F80*(G80),2)</f>
        <v>0</v>
      </c>
      <c r="M80" s="183">
        <f>ROUND(F80*(H80),2)</f>
        <v>0</v>
      </c>
      <c r="N80" s="183">
        <v>0</v>
      </c>
      <c r="O80" s="183"/>
      <c r="P80" s="188">
        <v>0.00141</v>
      </c>
      <c r="Q80" s="189"/>
      <c r="R80" s="189">
        <v>0.00141</v>
      </c>
      <c r="S80" s="187">
        <f>ROUND(F80*(P80),3)</f>
        <v>0.004</v>
      </c>
      <c r="T80" s="184"/>
      <c r="U80" s="184"/>
      <c r="V80" s="188"/>
      <c r="Z80">
        <v>0</v>
      </c>
    </row>
    <row r="81" spans="1:26" ht="34.5" customHeight="1">
      <c r="A81" s="185">
        <v>56</v>
      </c>
      <c r="B81" s="180" t="s">
        <v>220</v>
      </c>
      <c r="C81" s="186" t="s">
        <v>225</v>
      </c>
      <c r="D81" s="180" t="s">
        <v>226</v>
      </c>
      <c r="E81" s="180" t="s">
        <v>151</v>
      </c>
      <c r="F81" s="181">
        <v>3</v>
      </c>
      <c r="G81" s="182">
        <v>0</v>
      </c>
      <c r="H81" s="182">
        <v>0</v>
      </c>
      <c r="I81" s="182">
        <f>ROUND(F81*(G81+H81),2)</f>
        <v>0</v>
      </c>
      <c r="J81" s="180">
        <f>ROUND(F81*(N81),2)</f>
        <v>0</v>
      </c>
      <c r="K81" s="183">
        <f>ROUND(F81*(O81),2)</f>
        <v>0</v>
      </c>
      <c r="L81" s="183">
        <f>ROUND(F81*(G81),2)</f>
        <v>0</v>
      </c>
      <c r="M81" s="183">
        <f>ROUND(F81*(H81),2)</f>
        <v>0</v>
      </c>
      <c r="N81" s="183">
        <v>0</v>
      </c>
      <c r="O81" s="183"/>
      <c r="P81" s="188">
        <v>0.00138</v>
      </c>
      <c r="Q81" s="189"/>
      <c r="R81" s="189">
        <v>0.00138</v>
      </c>
      <c r="S81" s="187">
        <f>ROUND(F81*(P81),3)</f>
        <v>0.004</v>
      </c>
      <c r="T81" s="184"/>
      <c r="U81" s="184"/>
      <c r="V81" s="188"/>
      <c r="Z81">
        <v>0</v>
      </c>
    </row>
    <row r="82" spans="1:26" ht="15">
      <c r="A82" s="161"/>
      <c r="B82" s="161"/>
      <c r="C82" s="179">
        <v>764</v>
      </c>
      <c r="D82" s="179" t="s">
        <v>74</v>
      </c>
      <c r="E82" s="161"/>
      <c r="F82" s="178"/>
      <c r="G82" s="164">
        <f>ROUND((SUM(L58:L81))/1,2)</f>
        <v>0</v>
      </c>
      <c r="H82" s="164">
        <f>ROUND((SUM(M58:M81))/1,2)</f>
        <v>0</v>
      </c>
      <c r="I82" s="164">
        <f>ROUND((SUM(I58:I81))/1,2)</f>
        <v>0</v>
      </c>
      <c r="J82" s="161"/>
      <c r="K82" s="161"/>
      <c r="L82" s="161">
        <f>ROUND((SUM(L58:L81))/1,2)</f>
        <v>0</v>
      </c>
      <c r="M82" s="161">
        <f>ROUND((SUM(M58:M81))/1,2)</f>
        <v>0</v>
      </c>
      <c r="N82" s="161"/>
      <c r="O82" s="161"/>
      <c r="P82" s="190"/>
      <c r="Q82" s="161"/>
      <c r="R82" s="161"/>
      <c r="S82" s="190">
        <f>ROUND((SUM(S58:S81))/1,2)</f>
        <v>3.46</v>
      </c>
      <c r="T82" s="158"/>
      <c r="U82" s="158"/>
      <c r="V82" s="2">
        <f>ROUND((SUM(V58:V81))/1,2)</f>
        <v>0.29</v>
      </c>
      <c r="W82" s="158"/>
      <c r="X82" s="158"/>
      <c r="Y82" s="158"/>
      <c r="Z82" s="158"/>
    </row>
    <row r="83" spans="1:22" ht="15">
      <c r="A83" s="1"/>
      <c r="B83" s="1"/>
      <c r="C83" s="1"/>
      <c r="D83" s="1"/>
      <c r="E83" s="1"/>
      <c r="F83" s="174"/>
      <c r="G83" s="154"/>
      <c r="H83" s="154"/>
      <c r="I83" s="154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6" ht="15">
      <c r="A84" s="161"/>
      <c r="B84" s="161"/>
      <c r="C84" s="179">
        <v>765</v>
      </c>
      <c r="D84" s="179" t="s">
        <v>75</v>
      </c>
      <c r="E84" s="161"/>
      <c r="F84" s="178"/>
      <c r="G84" s="162"/>
      <c r="H84" s="162"/>
      <c r="I84" s="162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58"/>
      <c r="U84" s="158"/>
      <c r="V84" s="161"/>
      <c r="W84" s="158"/>
      <c r="X84" s="158"/>
      <c r="Y84" s="158"/>
      <c r="Z84" s="158"/>
    </row>
    <row r="85" spans="1:26" ht="24.75" customHeight="1">
      <c r="A85" s="185">
        <v>57</v>
      </c>
      <c r="B85" s="180" t="s">
        <v>227</v>
      </c>
      <c r="C85" s="186" t="s">
        <v>228</v>
      </c>
      <c r="D85" s="180" t="s">
        <v>229</v>
      </c>
      <c r="E85" s="180" t="s">
        <v>104</v>
      </c>
      <c r="F85" s="181">
        <v>40.1</v>
      </c>
      <c r="G85" s="182">
        <v>0</v>
      </c>
      <c r="H85" s="182">
        <v>0</v>
      </c>
      <c r="I85" s="182">
        <f>ROUND(F85*(G85+H85),2)</f>
        <v>0</v>
      </c>
      <c r="J85" s="180">
        <f>ROUND(F85*(N85),2)</f>
        <v>0</v>
      </c>
      <c r="K85" s="183">
        <f>ROUND(F85*(O85),2)</f>
        <v>0</v>
      </c>
      <c r="L85" s="183">
        <f>ROUND(F85*(G85),2)</f>
        <v>0</v>
      </c>
      <c r="M85" s="183">
        <f>ROUND(F85*(H85),2)</f>
        <v>0</v>
      </c>
      <c r="N85" s="183">
        <v>0</v>
      </c>
      <c r="O85" s="183"/>
      <c r="P85" s="188">
        <v>0.0004900000000000001</v>
      </c>
      <c r="Q85" s="189"/>
      <c r="R85" s="189">
        <v>0.0004900000000000001</v>
      </c>
      <c r="S85" s="187">
        <f>ROUND(F85*(P85),3)</f>
        <v>0.02</v>
      </c>
      <c r="T85" s="184"/>
      <c r="U85" s="184"/>
      <c r="V85" s="188"/>
      <c r="Z85">
        <v>0</v>
      </c>
    </row>
    <row r="86" spans="1:26" ht="24.75" customHeight="1">
      <c r="A86" s="185">
        <v>58</v>
      </c>
      <c r="B86" s="180" t="s">
        <v>227</v>
      </c>
      <c r="C86" s="186" t="s">
        <v>230</v>
      </c>
      <c r="D86" s="180" t="s">
        <v>231</v>
      </c>
      <c r="E86" s="180" t="s">
        <v>95</v>
      </c>
      <c r="F86" s="181">
        <v>338.18</v>
      </c>
      <c r="G86" s="182">
        <v>0</v>
      </c>
      <c r="H86" s="182">
        <v>0</v>
      </c>
      <c r="I86" s="182">
        <f>ROUND(F86*(G86+H86),2)</f>
        <v>0</v>
      </c>
      <c r="J86" s="180">
        <f>ROUND(F86*(N86),2)</f>
        <v>0</v>
      </c>
      <c r="K86" s="183">
        <f>ROUND(F86*(O86),2)</f>
        <v>0</v>
      </c>
      <c r="L86" s="183">
        <f>ROUND(F86*(G86),2)</f>
        <v>0</v>
      </c>
      <c r="M86" s="183">
        <f>ROUND(F86*(H86),2)</f>
        <v>0</v>
      </c>
      <c r="N86" s="183">
        <v>0</v>
      </c>
      <c r="O86" s="183"/>
      <c r="P86" s="188">
        <v>0.0003800000000000001</v>
      </c>
      <c r="Q86" s="189"/>
      <c r="R86" s="189">
        <v>0.0003800000000000001</v>
      </c>
      <c r="S86" s="187">
        <f>ROUND(F86*(P86),3)</f>
        <v>0.129</v>
      </c>
      <c r="T86" s="184"/>
      <c r="U86" s="184"/>
      <c r="V86" s="188"/>
      <c r="Z86">
        <v>0</v>
      </c>
    </row>
    <row r="87" spans="1:26" ht="24.75" customHeight="1">
      <c r="A87" s="185">
        <v>59</v>
      </c>
      <c r="B87" s="180" t="s">
        <v>227</v>
      </c>
      <c r="C87" s="186" t="s">
        <v>232</v>
      </c>
      <c r="D87" s="180" t="s">
        <v>233</v>
      </c>
      <c r="E87" s="180" t="s">
        <v>128</v>
      </c>
      <c r="F87" s="181">
        <v>6.4</v>
      </c>
      <c r="G87" s="182">
        <v>0</v>
      </c>
      <c r="H87" s="182">
        <v>0</v>
      </c>
      <c r="I87" s="182">
        <f>ROUND(F87*(G87+H87),2)</f>
        <v>0</v>
      </c>
      <c r="J87" s="180">
        <f>ROUND(F87*(N87),2)</f>
        <v>0</v>
      </c>
      <c r="K87" s="183">
        <f>ROUND(F87*(O87),2)</f>
        <v>0</v>
      </c>
      <c r="L87" s="183">
        <f>ROUND(F87*(G87),2)</f>
        <v>0</v>
      </c>
      <c r="M87" s="183">
        <f>ROUND(F87*(H87),2)</f>
        <v>0</v>
      </c>
      <c r="N87" s="183">
        <v>0</v>
      </c>
      <c r="O87" s="183"/>
      <c r="P87" s="189"/>
      <c r="Q87" s="189"/>
      <c r="R87" s="189"/>
      <c r="S87" s="187">
        <f>ROUND(F87*(P87),3)</f>
        <v>0</v>
      </c>
      <c r="T87" s="184"/>
      <c r="U87" s="184"/>
      <c r="V87" s="188"/>
      <c r="Z87">
        <v>0</v>
      </c>
    </row>
    <row r="88" spans="1:26" ht="24.75" customHeight="1">
      <c r="A88" s="185">
        <v>60</v>
      </c>
      <c r="B88" s="180" t="s">
        <v>234</v>
      </c>
      <c r="C88" s="186" t="s">
        <v>235</v>
      </c>
      <c r="D88" s="180" t="s">
        <v>236</v>
      </c>
      <c r="E88" s="180" t="s">
        <v>95</v>
      </c>
      <c r="F88" s="181">
        <v>341.48</v>
      </c>
      <c r="G88" s="182">
        <v>0</v>
      </c>
      <c r="H88" s="182">
        <v>0</v>
      </c>
      <c r="I88" s="182">
        <f>ROUND(F88*(G88+H88),2)</f>
        <v>0</v>
      </c>
      <c r="J88" s="180">
        <f>ROUND(F88*(N88),2)</f>
        <v>0</v>
      </c>
      <c r="K88" s="183">
        <f>ROUND(F88*(O88),2)</f>
        <v>0</v>
      </c>
      <c r="L88" s="183">
        <f>ROUND(F88*(G88),2)</f>
        <v>0</v>
      </c>
      <c r="M88" s="183">
        <f>ROUND(F88*(H88),2)</f>
        <v>0</v>
      </c>
      <c r="N88" s="183">
        <v>0</v>
      </c>
      <c r="O88" s="183"/>
      <c r="P88" s="189"/>
      <c r="Q88" s="189"/>
      <c r="R88" s="189"/>
      <c r="S88" s="187">
        <f>ROUND(F88*(P88),3)</f>
        <v>0</v>
      </c>
      <c r="T88" s="184"/>
      <c r="U88" s="184"/>
      <c r="V88" s="188">
        <f>ROUND(F88*(X88),3)</f>
        <v>7.513</v>
      </c>
      <c r="X88">
        <v>0.022</v>
      </c>
      <c r="Z88">
        <v>0</v>
      </c>
    </row>
    <row r="89" spans="1:26" ht="15">
      <c r="A89" s="161"/>
      <c r="B89" s="161"/>
      <c r="C89" s="179">
        <v>765</v>
      </c>
      <c r="D89" s="179" t="s">
        <v>75</v>
      </c>
      <c r="E89" s="161"/>
      <c r="F89" s="178"/>
      <c r="G89" s="164">
        <f>ROUND((SUM(L84:L88))/1,2)</f>
        <v>0</v>
      </c>
      <c r="H89" s="164">
        <f>ROUND((SUM(M84:M88))/1,2)</f>
        <v>0</v>
      </c>
      <c r="I89" s="164">
        <f>ROUND((SUM(I84:I88))/1,2)</f>
        <v>0</v>
      </c>
      <c r="J89" s="161"/>
      <c r="K89" s="161"/>
      <c r="L89" s="161">
        <f>ROUND((SUM(L84:L88))/1,2)</f>
        <v>0</v>
      </c>
      <c r="M89" s="161">
        <f>ROUND((SUM(M84:M88))/1,2)</f>
        <v>0</v>
      </c>
      <c r="N89" s="161"/>
      <c r="O89" s="161"/>
      <c r="P89" s="190"/>
      <c r="Q89" s="161"/>
      <c r="R89" s="161"/>
      <c r="S89" s="190">
        <f>ROUND((SUM(S84:S88))/1,2)</f>
        <v>0.15</v>
      </c>
      <c r="T89" s="158"/>
      <c r="U89" s="158"/>
      <c r="V89" s="2">
        <f>ROUND((SUM(V84:V88))/1,2)</f>
        <v>7.51</v>
      </c>
      <c r="W89" s="158"/>
      <c r="X89" s="158"/>
      <c r="Y89" s="158"/>
      <c r="Z89" s="158"/>
    </row>
    <row r="90" spans="1:22" ht="15">
      <c r="A90" s="1"/>
      <c r="B90" s="1"/>
      <c r="C90" s="1"/>
      <c r="D90" s="1"/>
      <c r="E90" s="1"/>
      <c r="F90" s="174"/>
      <c r="G90" s="154"/>
      <c r="H90" s="154"/>
      <c r="I90" s="154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6" ht="15">
      <c r="A91" s="161"/>
      <c r="B91" s="161"/>
      <c r="C91" s="179">
        <v>767</v>
      </c>
      <c r="D91" s="179" t="s">
        <v>76</v>
      </c>
      <c r="E91" s="161"/>
      <c r="F91" s="178"/>
      <c r="G91" s="162"/>
      <c r="H91" s="162"/>
      <c r="I91" s="162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58"/>
      <c r="U91" s="158"/>
      <c r="V91" s="161"/>
      <c r="W91" s="158"/>
      <c r="X91" s="158"/>
      <c r="Y91" s="158"/>
      <c r="Z91" s="158"/>
    </row>
    <row r="92" spans="1:26" ht="24.75" customHeight="1">
      <c r="A92" s="185">
        <v>61</v>
      </c>
      <c r="B92" s="180" t="s">
        <v>237</v>
      </c>
      <c r="C92" s="186" t="s">
        <v>238</v>
      </c>
      <c r="D92" s="180" t="s">
        <v>239</v>
      </c>
      <c r="E92" s="180" t="s">
        <v>104</v>
      </c>
      <c r="F92" s="181">
        <v>40.1</v>
      </c>
      <c r="G92" s="182">
        <v>0</v>
      </c>
      <c r="H92" s="182">
        <v>0</v>
      </c>
      <c r="I92" s="182">
        <f>ROUND(F92*(G92+H92),2)</f>
        <v>0</v>
      </c>
      <c r="J92" s="180">
        <f>ROUND(F92*(N92),2)</f>
        <v>0</v>
      </c>
      <c r="K92" s="183">
        <f>ROUND(F92*(O92),2)</f>
        <v>0</v>
      </c>
      <c r="L92" s="183">
        <f>ROUND(F92*(G92),2)</f>
        <v>0</v>
      </c>
      <c r="M92" s="183">
        <f>ROUND(F92*(H92),2)</f>
        <v>0</v>
      </c>
      <c r="N92" s="183">
        <v>0</v>
      </c>
      <c r="O92" s="183"/>
      <c r="P92" s="189"/>
      <c r="Q92" s="189"/>
      <c r="R92" s="189"/>
      <c r="S92" s="187">
        <f>ROUND(F92*(P92),3)</f>
        <v>0</v>
      </c>
      <c r="T92" s="184"/>
      <c r="U92" s="184"/>
      <c r="V92" s="188"/>
      <c r="Z92">
        <v>0</v>
      </c>
    </row>
    <row r="93" spans="1:26" ht="15">
      <c r="A93" s="161"/>
      <c r="B93" s="161"/>
      <c r="C93" s="179">
        <v>767</v>
      </c>
      <c r="D93" s="179" t="s">
        <v>76</v>
      </c>
      <c r="E93" s="161"/>
      <c r="F93" s="178"/>
      <c r="G93" s="164">
        <f>ROUND((SUM(L91:L92))/1,2)</f>
        <v>0</v>
      </c>
      <c r="H93" s="164">
        <f>ROUND((SUM(M91:M92))/1,2)</f>
        <v>0</v>
      </c>
      <c r="I93" s="164">
        <f>ROUND((SUM(I91:I92))/1,2)</f>
        <v>0</v>
      </c>
      <c r="J93" s="161"/>
      <c r="K93" s="161"/>
      <c r="L93" s="161">
        <f>ROUND((SUM(L91:L92))/1,2)</f>
        <v>0</v>
      </c>
      <c r="M93" s="161">
        <f>ROUND((SUM(M91:M92))/1,2)</f>
        <v>0</v>
      </c>
      <c r="N93" s="161"/>
      <c r="O93" s="161"/>
      <c r="P93" s="190"/>
      <c r="Q93" s="161"/>
      <c r="R93" s="161"/>
      <c r="S93" s="190">
        <f>ROUND((SUM(S91:S92))/1,2)</f>
        <v>0</v>
      </c>
      <c r="T93" s="158"/>
      <c r="U93" s="158"/>
      <c r="V93" s="2">
        <f>ROUND((SUM(V91:V92))/1,2)</f>
        <v>0</v>
      </c>
      <c r="W93" s="158"/>
      <c r="X93" s="158"/>
      <c r="Y93" s="158"/>
      <c r="Z93" s="158"/>
    </row>
    <row r="94" spans="1:22" ht="15">
      <c r="A94" s="1"/>
      <c r="B94" s="1"/>
      <c r="C94" s="1"/>
      <c r="D94" s="1"/>
      <c r="E94" s="1"/>
      <c r="F94" s="174"/>
      <c r="G94" s="154"/>
      <c r="H94" s="154"/>
      <c r="I94" s="154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15">
      <c r="A95" s="161"/>
      <c r="B95" s="161"/>
      <c r="C95" s="179">
        <v>783</v>
      </c>
      <c r="D95" s="179" t="s">
        <v>77</v>
      </c>
      <c r="E95" s="161"/>
      <c r="F95" s="178"/>
      <c r="G95" s="162"/>
      <c r="H95" s="162"/>
      <c r="I95" s="162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58"/>
      <c r="U95" s="158"/>
      <c r="V95" s="161"/>
      <c r="W95" s="158"/>
      <c r="X95" s="158"/>
      <c r="Y95" s="158"/>
      <c r="Z95" s="158"/>
    </row>
    <row r="96" spans="1:26" ht="24.75" customHeight="1">
      <c r="A96" s="185">
        <v>62</v>
      </c>
      <c r="B96" s="180" t="s">
        <v>240</v>
      </c>
      <c r="C96" s="186" t="s">
        <v>241</v>
      </c>
      <c r="D96" s="180" t="s">
        <v>242</v>
      </c>
      <c r="E96" s="180" t="s">
        <v>95</v>
      </c>
      <c r="F96" s="181">
        <v>124.57500000000002</v>
      </c>
      <c r="G96" s="182">
        <v>0</v>
      </c>
      <c r="H96" s="182">
        <v>0</v>
      </c>
      <c r="I96" s="182">
        <f>ROUND(F96*(G96+H96),2)</f>
        <v>0</v>
      </c>
      <c r="J96" s="180">
        <f>ROUND(F96*(N96),2)</f>
        <v>0</v>
      </c>
      <c r="K96" s="183">
        <f>ROUND(F96*(O96),2)</f>
        <v>0</v>
      </c>
      <c r="L96" s="183">
        <f>ROUND(F96*(G96),2)</f>
        <v>0</v>
      </c>
      <c r="M96" s="183">
        <f>ROUND(F96*(H96),2)</f>
        <v>0</v>
      </c>
      <c r="N96" s="183">
        <v>0</v>
      </c>
      <c r="O96" s="183"/>
      <c r="P96" s="188">
        <v>0.00031999999999999997</v>
      </c>
      <c r="Q96" s="189"/>
      <c r="R96" s="189">
        <v>0.00031999999999999997</v>
      </c>
      <c r="S96" s="187">
        <f>ROUND(F96*(P96),3)</f>
        <v>0.04</v>
      </c>
      <c r="T96" s="184"/>
      <c r="U96" s="184"/>
      <c r="V96" s="188"/>
      <c r="Z96">
        <v>0</v>
      </c>
    </row>
    <row r="97" spans="1:26" ht="15">
      <c r="A97" s="161"/>
      <c r="B97" s="161"/>
      <c r="C97" s="179">
        <v>783</v>
      </c>
      <c r="D97" s="179" t="s">
        <v>77</v>
      </c>
      <c r="E97" s="161"/>
      <c r="F97" s="178"/>
      <c r="G97" s="164">
        <f>ROUND((SUM(L95:L96))/1,2)</f>
        <v>0</v>
      </c>
      <c r="H97" s="164">
        <f>ROUND((SUM(M95:M96))/1,2)</f>
        <v>0</v>
      </c>
      <c r="I97" s="164">
        <f>ROUND((SUM(I95:I96))/1,2)</f>
        <v>0</v>
      </c>
      <c r="J97" s="161"/>
      <c r="K97" s="161"/>
      <c r="L97" s="161">
        <f>ROUND((SUM(L95:L96))/1,2)</f>
        <v>0</v>
      </c>
      <c r="M97" s="161">
        <f>ROUND((SUM(M95:M96))/1,2)</f>
        <v>0</v>
      </c>
      <c r="N97" s="161"/>
      <c r="O97" s="161"/>
      <c r="P97" s="190"/>
      <c r="Q97" s="161"/>
      <c r="R97" s="161"/>
      <c r="S97" s="190">
        <f>ROUND((SUM(S95:S96))/1,2)</f>
        <v>0.04</v>
      </c>
      <c r="T97" s="158"/>
      <c r="U97" s="158"/>
      <c r="V97" s="2">
        <f>ROUND((SUM(V95:V96))/1,2)</f>
        <v>0</v>
      </c>
      <c r="W97" s="158"/>
      <c r="X97" s="158"/>
      <c r="Y97" s="158"/>
      <c r="Z97" s="158"/>
    </row>
    <row r="98" spans="1:22" ht="15">
      <c r="A98" s="1"/>
      <c r="B98" s="1"/>
      <c r="C98" s="1"/>
      <c r="D98" s="1"/>
      <c r="E98" s="1"/>
      <c r="F98" s="174"/>
      <c r="G98" s="154"/>
      <c r="H98" s="154"/>
      <c r="I98" s="154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2" ht="15">
      <c r="A99" s="161"/>
      <c r="B99" s="161"/>
      <c r="C99" s="161"/>
      <c r="D99" s="2" t="s">
        <v>71</v>
      </c>
      <c r="E99" s="161"/>
      <c r="F99" s="178"/>
      <c r="G99" s="164">
        <f>ROUND((SUM(L31:L98))/2,2)</f>
        <v>0</v>
      </c>
      <c r="H99" s="164">
        <f>ROUND((SUM(M31:M98))/2,2)</f>
        <v>0</v>
      </c>
      <c r="I99" s="164">
        <f>ROUND((SUM(I31:I98))/2,2)</f>
        <v>0</v>
      </c>
      <c r="J99" s="162"/>
      <c r="K99" s="161"/>
      <c r="L99" s="162">
        <f>ROUND((SUM(L31:L98))/2,2)</f>
        <v>0</v>
      </c>
      <c r="M99" s="162">
        <f>ROUND((SUM(M31:M98))/2,2)</f>
        <v>0</v>
      </c>
      <c r="N99" s="161"/>
      <c r="O99" s="161"/>
      <c r="P99" s="190"/>
      <c r="Q99" s="161"/>
      <c r="R99" s="161"/>
      <c r="S99" s="190">
        <f>ROUND((SUM(S31:S98))/2,2)</f>
        <v>14.96</v>
      </c>
      <c r="T99" s="158"/>
      <c r="U99" s="158"/>
      <c r="V99" s="2">
        <f>ROUND((SUM(V31:V98))/2,2)</f>
        <v>10.94</v>
      </c>
    </row>
    <row r="100" spans="1:22" ht="15">
      <c r="A100" s="1"/>
      <c r="B100" s="1"/>
      <c r="C100" s="1"/>
      <c r="D100" s="1"/>
      <c r="E100" s="1"/>
      <c r="F100" s="174"/>
      <c r="G100" s="154"/>
      <c r="H100" s="154"/>
      <c r="I100" s="154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6" ht="15">
      <c r="A101" s="161"/>
      <c r="B101" s="161"/>
      <c r="C101" s="161"/>
      <c r="D101" s="2" t="s">
        <v>8</v>
      </c>
      <c r="E101" s="161"/>
      <c r="F101" s="178"/>
      <c r="G101" s="162"/>
      <c r="H101" s="162"/>
      <c r="I101" s="162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58"/>
      <c r="U101" s="158"/>
      <c r="V101" s="161"/>
      <c r="W101" s="158"/>
      <c r="X101" s="158"/>
      <c r="Y101" s="158"/>
      <c r="Z101" s="158"/>
    </row>
    <row r="102" spans="1:26" ht="15">
      <c r="A102" s="161"/>
      <c r="B102" s="161"/>
      <c r="C102" s="179">
        <v>0</v>
      </c>
      <c r="D102" s="179" t="s">
        <v>78</v>
      </c>
      <c r="E102" s="161"/>
      <c r="F102" s="178"/>
      <c r="G102" s="162"/>
      <c r="H102" s="162"/>
      <c r="I102" s="162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58"/>
      <c r="U102" s="158"/>
      <c r="V102" s="161"/>
      <c r="W102" s="158"/>
      <c r="X102" s="158"/>
      <c r="Y102" s="158"/>
      <c r="Z102" s="158"/>
    </row>
    <row r="103" spans="1:26" ht="24.75" customHeight="1">
      <c r="A103" s="185">
        <v>63</v>
      </c>
      <c r="B103" s="180" t="s">
        <v>243</v>
      </c>
      <c r="C103" s="186" t="s">
        <v>244</v>
      </c>
      <c r="D103" s="180" t="s">
        <v>245</v>
      </c>
      <c r="E103" s="180" t="s">
        <v>246</v>
      </c>
      <c r="F103" s="181">
        <v>1</v>
      </c>
      <c r="G103" s="182">
        <v>0</v>
      </c>
      <c r="H103" s="182">
        <v>0</v>
      </c>
      <c r="I103" s="182">
        <f>ROUND(F103*(G103+H103),2)</f>
        <v>0</v>
      </c>
      <c r="J103" s="180">
        <f>ROUND(F103*(N103),2)</f>
        <v>0</v>
      </c>
      <c r="K103" s="183">
        <f>ROUND(F103*(O103),2)</f>
        <v>0</v>
      </c>
      <c r="L103" s="183">
        <f>ROUND(F103*(G103),2)</f>
        <v>0</v>
      </c>
      <c r="M103" s="183">
        <f>ROUND(F103*(H103),2)</f>
        <v>0</v>
      </c>
      <c r="N103" s="183">
        <v>0</v>
      </c>
      <c r="O103" s="183"/>
      <c r="P103" s="189"/>
      <c r="Q103" s="189"/>
      <c r="R103" s="189"/>
      <c r="S103" s="187">
        <f>ROUND(F103*(P103),3)</f>
        <v>0</v>
      </c>
      <c r="T103" s="184"/>
      <c r="U103" s="184"/>
      <c r="V103" s="188"/>
      <c r="Z103">
        <v>0</v>
      </c>
    </row>
    <row r="104" spans="1:22" ht="15">
      <c r="A104" s="161"/>
      <c r="B104" s="161"/>
      <c r="C104" s="179">
        <v>0</v>
      </c>
      <c r="D104" s="179" t="s">
        <v>78</v>
      </c>
      <c r="E104" s="161"/>
      <c r="F104" s="161"/>
      <c r="G104" s="164">
        <f>ROUND((SUM(L102:L103))/1,2)</f>
        <v>0</v>
      </c>
      <c r="H104" s="164">
        <f>ROUND((SUM(M102:M103))/1,2)</f>
        <v>0</v>
      </c>
      <c r="I104" s="164">
        <f>ROUND((SUM(I102:I103))/1,2)</f>
        <v>0</v>
      </c>
      <c r="J104" s="161"/>
      <c r="K104" s="161"/>
      <c r="L104" s="161">
        <f>ROUND((SUM(L102:L103))/1,2)</f>
        <v>0</v>
      </c>
      <c r="M104" s="161">
        <f>ROUND((SUM(M102:M103))/1,2)</f>
        <v>0</v>
      </c>
      <c r="N104" s="161"/>
      <c r="O104" s="161"/>
      <c r="P104" s="190"/>
      <c r="Q104" s="1"/>
      <c r="R104" s="1"/>
      <c r="S104" s="190">
        <f>ROUND((SUM(S102:S103))/1,2)</f>
        <v>0</v>
      </c>
      <c r="T104" s="201"/>
      <c r="U104" s="201"/>
      <c r="V104" s="2">
        <f>ROUND((SUM(V102:V103))/1,2)</f>
        <v>0</v>
      </c>
    </row>
    <row r="105" spans="1:22" ht="15">
      <c r="A105" s="1"/>
      <c r="B105" s="1"/>
      <c r="C105" s="1"/>
      <c r="D105" s="1"/>
      <c r="E105" s="1"/>
      <c r="F105" s="1"/>
      <c r="G105" s="154"/>
      <c r="H105" s="15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V105" s="1"/>
    </row>
    <row r="106" spans="1:22" ht="15">
      <c r="A106" s="161"/>
      <c r="B106" s="161"/>
      <c r="C106" s="161"/>
      <c r="D106" s="2" t="s">
        <v>8</v>
      </c>
      <c r="E106" s="161"/>
      <c r="F106" s="161"/>
      <c r="G106" s="164">
        <f>ROUND((SUM(L101:L105))/2,2)</f>
        <v>0</v>
      </c>
      <c r="H106" s="164">
        <f>ROUND((SUM(M101:M105))/2,2)</f>
        <v>0</v>
      </c>
      <c r="I106" s="164">
        <f>ROUND((SUM(I101:I105))/2,2)</f>
        <v>0</v>
      </c>
      <c r="J106" s="161"/>
      <c r="K106" s="161"/>
      <c r="L106" s="161">
        <f>ROUND((SUM(L101:L105))/2,2)</f>
        <v>0</v>
      </c>
      <c r="M106" s="161">
        <f>ROUND((SUM(M101:M105))/2,2)</f>
        <v>0</v>
      </c>
      <c r="N106" s="161"/>
      <c r="O106" s="161"/>
      <c r="P106" s="190"/>
      <c r="Q106" s="1"/>
      <c r="R106" s="1"/>
      <c r="S106" s="190">
        <f>ROUND((SUM(S101:S105))/2,2)</f>
        <v>0</v>
      </c>
      <c r="V106" s="2">
        <f>ROUND((SUM(V101:V105))/2,2)</f>
        <v>0</v>
      </c>
    </row>
    <row r="107" spans="1:26" ht="15">
      <c r="A107" s="202"/>
      <c r="B107" s="202"/>
      <c r="C107" s="202"/>
      <c r="D107" s="202" t="s">
        <v>79</v>
      </c>
      <c r="E107" s="202"/>
      <c r="F107" s="202"/>
      <c r="G107" s="203">
        <f>ROUND((SUM(L9:L106))/3,2)</f>
        <v>0</v>
      </c>
      <c r="H107" s="203">
        <f>ROUND((SUM(M9:M106))/3,2)</f>
        <v>0</v>
      </c>
      <c r="I107" s="203">
        <f>ROUND((SUM(I9:I106))/3,2)</f>
        <v>0</v>
      </c>
      <c r="J107" s="202"/>
      <c r="K107" s="202">
        <f>ROUND((SUM(K9:K106))/3,2)</f>
        <v>0</v>
      </c>
      <c r="L107" s="202">
        <f>ROUND((SUM(L9:L106))/3,2)</f>
        <v>0</v>
      </c>
      <c r="M107" s="202">
        <f>ROUND((SUM(M9:M106))/3,2)</f>
        <v>0</v>
      </c>
      <c r="N107" s="202"/>
      <c r="O107" s="202"/>
      <c r="P107" s="204"/>
      <c r="Q107" s="202"/>
      <c r="R107" s="202"/>
      <c r="S107" s="204">
        <f>ROUND((SUM(S9:S106))/3,2)</f>
        <v>33.32</v>
      </c>
      <c r="T107" s="205"/>
      <c r="U107" s="205"/>
      <c r="V107" s="202">
        <f>ROUND((SUM(V9:V106))/3,2)</f>
        <v>15.65</v>
      </c>
      <c r="Z107">
        <f>(SUM(Z9:Z106))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75" r:id="rId1"/>
  <headerFooter>
    <oddHeader>&amp;C&amp;B&amp; Rozpočet KOŠICE, OBRANCOV MIERU 1 OPRAVA STREŠNÉHO PLÁŠŤA / VLASTNÝ OBJEKT</oddHeader>
    <oddFooter xml:space="preserve">&amp;L&amp;7Spracované systémom Systematic® Kalkulus,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Rohal</dc:creator>
  <cp:keywords/>
  <dc:description/>
  <cp:lastModifiedBy>Jan Rohal</cp:lastModifiedBy>
  <dcterms:created xsi:type="dcterms:W3CDTF">2020-07-03T09:40:16Z</dcterms:created>
  <dcterms:modified xsi:type="dcterms:W3CDTF">2020-07-03T09:44:51Z</dcterms:modified>
  <cp:category/>
  <cp:version/>
  <cp:contentType/>
  <cp:contentStatus/>
</cp:coreProperties>
</file>