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5240" windowHeight="8265" activeTab="7"/>
  </bookViews>
  <sheets>
    <sheet name="Príjmy MČ" sheetId="73" r:id="rId1"/>
    <sheet name="P1" sheetId="8" r:id="rId2"/>
    <sheet name="P2" sheetId="12" r:id="rId3"/>
    <sheet name="P3" sheetId="75" r:id="rId4"/>
    <sheet name="P4" sheetId="4" r:id="rId5"/>
    <sheet name="P5" sheetId="23" r:id="rId6"/>
    <sheet name="P6" sheetId="21" r:id="rId7"/>
    <sheet name="P7" sheetId="42" r:id="rId8"/>
    <sheet name="SUM" sheetId="15" r:id="rId9"/>
    <sheet name="Príjmy2010-2011" sheetId="74" r:id="rId10"/>
    <sheet name="P1V" sheetId="62" r:id="rId11"/>
    <sheet name="P2V" sheetId="60" r:id="rId12"/>
    <sheet name="P3V" sheetId="58" r:id="rId13"/>
    <sheet name="P4V" sheetId="56" r:id="rId14"/>
    <sheet name="P5V" sheetId="69" r:id="rId15"/>
    <sheet name="P6V" sheetId="67" r:id="rId16"/>
    <sheet name="P7V" sheetId="65" r:id="rId17"/>
    <sheet name="SUMV" sheetId="54" r:id="rId18"/>
    <sheet name="Správa o kompatibilite" sheetId="76" r:id="rId19"/>
  </sheets>
  <definedNames>
    <definedName name="_xlnm.Print_Area" localSheetId="1">'P1'!$A$2:$V$77</definedName>
    <definedName name="_xlnm.Print_Area" localSheetId="10">P1V!$A$2:$N$42</definedName>
    <definedName name="_xlnm.Print_Area" localSheetId="11">P2V!$A$2:$M$30</definedName>
    <definedName name="_xlnm.Print_Area" localSheetId="3">'P3'!$A$1:$AC$49</definedName>
    <definedName name="_xlnm.Print_Area" localSheetId="12">P3V!$A$2:$L$28</definedName>
    <definedName name="_xlnm.Print_Area" localSheetId="13">P4V!$A$3:$O$43</definedName>
    <definedName name="_xlnm.Print_Area" localSheetId="5">'P5'!$A$2:$T$53</definedName>
    <definedName name="_xlnm.Print_Area" localSheetId="14">P5V!$A$2:$O$40</definedName>
    <definedName name="_xlnm.Print_Area" localSheetId="15">P6V!$A$2:$P$44</definedName>
    <definedName name="_xlnm.Print_Area" localSheetId="16">P7V!$A$2:$M$42</definedName>
    <definedName name="_xlnm.Print_Area" localSheetId="17">SUMV!$B$2:$G$44</definedName>
  </definedNames>
  <calcPr calcId="125725"/>
</workbook>
</file>

<file path=xl/calcChain.xml><?xml version="1.0" encoding="utf-8"?>
<calcChain xmlns="http://schemas.openxmlformats.org/spreadsheetml/2006/main">
  <c r="I25" i="4"/>
  <c r="K33"/>
  <c r="Q33" s="1"/>
  <c r="K32"/>
  <c r="Q32" s="1"/>
  <c r="G54" i="73"/>
  <c r="S13" i="42"/>
  <c r="S14"/>
  <c r="S15"/>
  <c r="S16"/>
  <c r="S17"/>
  <c r="S18"/>
  <c r="S19"/>
  <c r="S20"/>
  <c r="S21"/>
  <c r="S22"/>
  <c r="S25"/>
  <c r="S26"/>
  <c r="S27"/>
  <c r="S28"/>
  <c r="S30"/>
  <c r="S31"/>
  <c r="S32"/>
  <c r="S33"/>
  <c r="S34"/>
  <c r="S35"/>
  <c r="S36"/>
  <c r="T53" i="21"/>
  <c r="T54"/>
  <c r="T55"/>
  <c r="T56"/>
  <c r="T57"/>
  <c r="T58"/>
  <c r="T59"/>
  <c r="T60"/>
  <c r="T61"/>
  <c r="T62"/>
  <c r="T63"/>
  <c r="T64"/>
  <c r="T65"/>
  <c r="T66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20" i="23"/>
  <c r="T29" i="75"/>
  <c r="G9" i="62"/>
  <c r="H9"/>
  <c r="I9"/>
  <c r="J9"/>
  <c r="K9"/>
  <c r="G17" i="74"/>
  <c r="F17"/>
  <c r="K29" i="8" l="1"/>
  <c r="K31"/>
  <c r="K30"/>
  <c r="I40" i="42"/>
  <c r="I25" i="23"/>
  <c r="I24" s="1"/>
  <c r="K24" s="1"/>
  <c r="F17" i="69" s="1"/>
  <c r="I16" i="23"/>
  <c r="K16" s="1"/>
  <c r="K17"/>
  <c r="H16" i="75"/>
  <c r="G16"/>
  <c r="K16" s="1"/>
  <c r="T16" s="1"/>
  <c r="K18"/>
  <c r="T18" s="1"/>
  <c r="K17"/>
  <c r="T17" s="1"/>
  <c r="K19"/>
  <c r="T19" s="1"/>
  <c r="K20"/>
  <c r="T20" s="1"/>
  <c r="K21"/>
  <c r="T21" s="1"/>
  <c r="K22"/>
  <c r="T22" s="1"/>
  <c r="K23"/>
  <c r="T23" s="1"/>
  <c r="K24"/>
  <c r="T24" s="1"/>
  <c r="F36" i="15"/>
  <c r="F35" s="1"/>
  <c r="F34" s="1"/>
  <c r="F37"/>
  <c r="F20"/>
  <c r="K11" i="4"/>
  <c r="G10"/>
  <c r="H10"/>
  <c r="I10"/>
  <c r="I9" s="1"/>
  <c r="J10"/>
  <c r="J9" s="1"/>
  <c r="G9"/>
  <c r="H9"/>
  <c r="K26"/>
  <c r="K27"/>
  <c r="K28"/>
  <c r="K29"/>
  <c r="K30"/>
  <c r="K31"/>
  <c r="K36"/>
  <c r="K37"/>
  <c r="Q37" s="1"/>
  <c r="K38"/>
  <c r="Q38" s="1"/>
  <c r="K39"/>
  <c r="Q39" s="1"/>
  <c r="K40"/>
  <c r="Q40" s="1"/>
  <c r="K41"/>
  <c r="Q41" s="1"/>
  <c r="K44"/>
  <c r="K45"/>
  <c r="K46"/>
  <c r="K47"/>
  <c r="K48"/>
  <c r="G35"/>
  <c r="G34" s="1"/>
  <c r="H35"/>
  <c r="H34" s="1"/>
  <c r="I35"/>
  <c r="J35"/>
  <c r="J34" s="1"/>
  <c r="G43"/>
  <c r="G42" s="1"/>
  <c r="H43"/>
  <c r="H42" s="1"/>
  <c r="I43"/>
  <c r="K43" s="1"/>
  <c r="K42" s="1"/>
  <c r="J43"/>
  <c r="J42" s="1"/>
  <c r="G25"/>
  <c r="G24" s="1"/>
  <c r="H25"/>
  <c r="H24" s="1"/>
  <c r="K25"/>
  <c r="Q25" s="1"/>
  <c r="J25"/>
  <c r="J24" s="1"/>
  <c r="K15"/>
  <c r="K16"/>
  <c r="K17"/>
  <c r="K18"/>
  <c r="K19"/>
  <c r="K20"/>
  <c r="K21"/>
  <c r="K22"/>
  <c r="K23"/>
  <c r="K14"/>
  <c r="G13"/>
  <c r="G12" s="1"/>
  <c r="G8" s="1"/>
  <c r="H13"/>
  <c r="H12" s="1"/>
  <c r="I13"/>
  <c r="I12" s="1"/>
  <c r="J13"/>
  <c r="J12" s="1"/>
  <c r="K13"/>
  <c r="K12" s="1"/>
  <c r="G25" i="75"/>
  <c r="H25"/>
  <c r="G30" i="23"/>
  <c r="H30"/>
  <c r="J30"/>
  <c r="G31"/>
  <c r="H31"/>
  <c r="I31"/>
  <c r="I30" s="1"/>
  <c r="J31"/>
  <c r="G33"/>
  <c r="H33"/>
  <c r="I33"/>
  <c r="J33"/>
  <c r="K33"/>
  <c r="G34"/>
  <c r="H34"/>
  <c r="I34"/>
  <c r="J34"/>
  <c r="K34"/>
  <c r="K25"/>
  <c r="K26"/>
  <c r="K27"/>
  <c r="K28"/>
  <c r="K29"/>
  <c r="K32"/>
  <c r="K31" s="1"/>
  <c r="K30" s="1"/>
  <c r="K35"/>
  <c r="K12"/>
  <c r="K11" s="1"/>
  <c r="K10" s="1"/>
  <c r="G11"/>
  <c r="H11"/>
  <c r="I11"/>
  <c r="J11"/>
  <c r="G10"/>
  <c r="H10"/>
  <c r="I10"/>
  <c r="J10"/>
  <c r="G9"/>
  <c r="H9"/>
  <c r="J9"/>
  <c r="K21"/>
  <c r="T21" s="1"/>
  <c r="K22"/>
  <c r="T22" s="1"/>
  <c r="K23"/>
  <c r="T23" s="1"/>
  <c r="K20"/>
  <c r="G18"/>
  <c r="H18"/>
  <c r="J18"/>
  <c r="G19"/>
  <c r="H19"/>
  <c r="I19"/>
  <c r="I18" s="1"/>
  <c r="J19"/>
  <c r="K19"/>
  <c r="K18" s="1"/>
  <c r="J8" i="42"/>
  <c r="J9"/>
  <c r="I39"/>
  <c r="K39" s="1"/>
  <c r="K37"/>
  <c r="K38"/>
  <c r="K40"/>
  <c r="K41"/>
  <c r="K42"/>
  <c r="I37"/>
  <c r="K44"/>
  <c r="K45"/>
  <c r="K46"/>
  <c r="K47"/>
  <c r="K43"/>
  <c r="I43"/>
  <c r="I44"/>
  <c r="K36"/>
  <c r="K12"/>
  <c r="S12" s="1"/>
  <c r="K13"/>
  <c r="K14"/>
  <c r="K15"/>
  <c r="K16"/>
  <c r="K17"/>
  <c r="K18"/>
  <c r="K19"/>
  <c r="K20"/>
  <c r="K21"/>
  <c r="K22"/>
  <c r="K23"/>
  <c r="S23" s="1"/>
  <c r="K24"/>
  <c r="S24" s="1"/>
  <c r="K25"/>
  <c r="K26"/>
  <c r="K27"/>
  <c r="K28"/>
  <c r="K29"/>
  <c r="S29" s="1"/>
  <c r="K30"/>
  <c r="K31"/>
  <c r="K32"/>
  <c r="K33"/>
  <c r="K34"/>
  <c r="K35"/>
  <c r="K11"/>
  <c r="I16" i="75"/>
  <c r="J16"/>
  <c r="K33"/>
  <c r="T33" s="1"/>
  <c r="K32"/>
  <c r="I31"/>
  <c r="K31" s="1"/>
  <c r="K28"/>
  <c r="T28" s="1"/>
  <c r="K27"/>
  <c r="T27" s="1"/>
  <c r="J26"/>
  <c r="J25" s="1"/>
  <c r="I26"/>
  <c r="I25" s="1"/>
  <c r="K12"/>
  <c r="T12" s="1"/>
  <c r="K13"/>
  <c r="T13" s="1"/>
  <c r="K14"/>
  <c r="T14" s="1"/>
  <c r="K15"/>
  <c r="T15" s="1"/>
  <c r="K11"/>
  <c r="G10"/>
  <c r="G9" s="1"/>
  <c r="G8" s="1"/>
  <c r="H10"/>
  <c r="H9" s="1"/>
  <c r="H8" s="1"/>
  <c r="I10"/>
  <c r="J10"/>
  <c r="J9" s="1"/>
  <c r="J8" s="1"/>
  <c r="K12" i="12"/>
  <c r="K13"/>
  <c r="K14"/>
  <c r="K15"/>
  <c r="K16"/>
  <c r="K17"/>
  <c r="G9"/>
  <c r="H9"/>
  <c r="J9"/>
  <c r="I11"/>
  <c r="K11" s="1"/>
  <c r="S11" s="1"/>
  <c r="I15"/>
  <c r="I16"/>
  <c r="G9" i="8"/>
  <c r="H9"/>
  <c r="I9"/>
  <c r="J9"/>
  <c r="K9"/>
  <c r="F10" i="15" s="1"/>
  <c r="G10" i="8"/>
  <c r="H10"/>
  <c r="I10"/>
  <c r="J10"/>
  <c r="K10"/>
  <c r="K12"/>
  <c r="K13"/>
  <c r="K14"/>
  <c r="K15"/>
  <c r="K16"/>
  <c r="K17"/>
  <c r="K18"/>
  <c r="K19"/>
  <c r="K20"/>
  <c r="K21"/>
  <c r="K22"/>
  <c r="K23"/>
  <c r="K24"/>
  <c r="K25"/>
  <c r="K11"/>
  <c r="I18"/>
  <c r="I11"/>
  <c r="K27"/>
  <c r="K28"/>
  <c r="K26"/>
  <c r="I26"/>
  <c r="I27"/>
  <c r="I29"/>
  <c r="I30"/>
  <c r="K34"/>
  <c r="K35"/>
  <c r="K36"/>
  <c r="K33"/>
  <c r="H32"/>
  <c r="I32"/>
  <c r="J32"/>
  <c r="K32"/>
  <c r="G32"/>
  <c r="I33"/>
  <c r="H33"/>
  <c r="G33"/>
  <c r="K63"/>
  <c r="K62"/>
  <c r="K61"/>
  <c r="K60"/>
  <c r="K59"/>
  <c r="K58"/>
  <c r="K57"/>
  <c r="K56"/>
  <c r="K55"/>
  <c r="K54"/>
  <c r="K53"/>
  <c r="K52"/>
  <c r="K51"/>
  <c r="K50"/>
  <c r="K49"/>
  <c r="K48"/>
  <c r="I48"/>
  <c r="I49"/>
  <c r="I61"/>
  <c r="I62"/>
  <c r="I58"/>
  <c r="I57" s="1"/>
  <c r="I53"/>
  <c r="I54"/>
  <c r="K89" i="21"/>
  <c r="K88"/>
  <c r="K87"/>
  <c r="J87"/>
  <c r="J88"/>
  <c r="K82"/>
  <c r="K83"/>
  <c r="K81"/>
  <c r="G82"/>
  <c r="H82"/>
  <c r="I82"/>
  <c r="J82"/>
  <c r="G81"/>
  <c r="H81"/>
  <c r="I81"/>
  <c r="J81"/>
  <c r="K80"/>
  <c r="G67"/>
  <c r="H67"/>
  <c r="I67"/>
  <c r="J67"/>
  <c r="K67"/>
  <c r="K70"/>
  <c r="K71"/>
  <c r="K72"/>
  <c r="K73"/>
  <c r="K74"/>
  <c r="K75"/>
  <c r="K76"/>
  <c r="K77"/>
  <c r="K78"/>
  <c r="K79"/>
  <c r="K69"/>
  <c r="J68"/>
  <c r="K68"/>
  <c r="I68"/>
  <c r="H68"/>
  <c r="I75"/>
  <c r="K53"/>
  <c r="K54"/>
  <c r="K55"/>
  <c r="K56"/>
  <c r="K57"/>
  <c r="K58"/>
  <c r="K59"/>
  <c r="K60"/>
  <c r="K61"/>
  <c r="K62"/>
  <c r="K63"/>
  <c r="K64"/>
  <c r="K65"/>
  <c r="K66"/>
  <c r="K52"/>
  <c r="J51"/>
  <c r="I51"/>
  <c r="H51"/>
  <c r="G51"/>
  <c r="K39"/>
  <c r="K41"/>
  <c r="K42"/>
  <c r="K40"/>
  <c r="H39"/>
  <c r="I39"/>
  <c r="J39"/>
  <c r="G39"/>
  <c r="I10"/>
  <c r="K25"/>
  <c r="K33"/>
  <c r="K12"/>
  <c r="K13"/>
  <c r="K14"/>
  <c r="K15"/>
  <c r="K16"/>
  <c r="K17"/>
  <c r="K18"/>
  <c r="K19"/>
  <c r="K20"/>
  <c r="K21"/>
  <c r="K22"/>
  <c r="K23"/>
  <c r="K24"/>
  <c r="K26"/>
  <c r="K27"/>
  <c r="K28"/>
  <c r="K29"/>
  <c r="K30"/>
  <c r="K31"/>
  <c r="K32"/>
  <c r="K34"/>
  <c r="K35"/>
  <c r="K36"/>
  <c r="K37"/>
  <c r="K38"/>
  <c r="K11"/>
  <c r="J10"/>
  <c r="G10"/>
  <c r="H10"/>
  <c r="I10" i="42"/>
  <c r="H10"/>
  <c r="H9" s="1"/>
  <c r="H8" s="1"/>
  <c r="G10"/>
  <c r="G9" s="1"/>
  <c r="G8" s="1"/>
  <c r="E20" i="15"/>
  <c r="F10" i="42"/>
  <c r="M25" i="23"/>
  <c r="M24" s="1"/>
  <c r="M9" s="1"/>
  <c r="E26" i="15" s="1"/>
  <c r="N25" i="23"/>
  <c r="N24" s="1"/>
  <c r="N9" s="1"/>
  <c r="M8" i="75"/>
  <c r="E15" i="15"/>
  <c r="F68" i="21"/>
  <c r="F51"/>
  <c r="F10"/>
  <c r="E14" i="15"/>
  <c r="F30" i="23"/>
  <c r="F31"/>
  <c r="F19"/>
  <c r="F13" i="4"/>
  <c r="F35"/>
  <c r="F25"/>
  <c r="F25" i="75"/>
  <c r="F10"/>
  <c r="E10" i="15"/>
  <c r="F9" i="8"/>
  <c r="F58"/>
  <c r="F53"/>
  <c r="F18"/>
  <c r="F11"/>
  <c r="E37" i="15"/>
  <c r="E36"/>
  <c r="F84" i="73"/>
  <c r="F83" s="1"/>
  <c r="F81" s="1"/>
  <c r="F87" s="1"/>
  <c r="G75"/>
  <c r="H75"/>
  <c r="I75"/>
  <c r="G73"/>
  <c r="H73"/>
  <c r="I73"/>
  <c r="H72"/>
  <c r="F75"/>
  <c r="F73"/>
  <c r="G64"/>
  <c r="H64"/>
  <c r="I64"/>
  <c r="F64"/>
  <c r="F54"/>
  <c r="G52"/>
  <c r="H52"/>
  <c r="I52"/>
  <c r="F52"/>
  <c r="F51" s="1"/>
  <c r="G46"/>
  <c r="H46"/>
  <c r="I46"/>
  <c r="F46"/>
  <c r="G14"/>
  <c r="H14"/>
  <c r="I14"/>
  <c r="G20"/>
  <c r="H20"/>
  <c r="I20"/>
  <c r="F20"/>
  <c r="F7"/>
  <c r="I9" i="21"/>
  <c r="S53" i="8"/>
  <c r="S52"/>
  <c r="T27" i="23"/>
  <c r="T28"/>
  <c r="T29"/>
  <c r="F16"/>
  <c r="S47" i="42"/>
  <c r="S46"/>
  <c r="E36" i="54"/>
  <c r="G67" i="74"/>
  <c r="G66" s="1"/>
  <c r="G63"/>
  <c r="G50"/>
  <c r="G48"/>
  <c r="G47"/>
  <c r="G41"/>
  <c r="F41"/>
  <c r="G43"/>
  <c r="G40" s="1"/>
  <c r="G37"/>
  <c r="G26"/>
  <c r="G16" s="1"/>
  <c r="G9"/>
  <c r="F9"/>
  <c r="G11"/>
  <c r="G5"/>
  <c r="G4" s="1"/>
  <c r="F25" i="54"/>
  <c r="F23"/>
  <c r="K10" i="65"/>
  <c r="K9" s="1"/>
  <c r="F28" i="54" s="1"/>
  <c r="J13" i="65"/>
  <c r="J15"/>
  <c r="J10"/>
  <c r="G9"/>
  <c r="F18"/>
  <c r="F17"/>
  <c r="K10" i="67"/>
  <c r="K9" s="1"/>
  <c r="F27" i="54" s="1"/>
  <c r="J20" i="67"/>
  <c r="J18"/>
  <c r="J16"/>
  <c r="J14"/>
  <c r="J10"/>
  <c r="G9"/>
  <c r="H20"/>
  <c r="K10" i="69"/>
  <c r="K12"/>
  <c r="J21"/>
  <c r="J19"/>
  <c r="J17"/>
  <c r="J12"/>
  <c r="J10"/>
  <c r="J15"/>
  <c r="G22"/>
  <c r="G21"/>
  <c r="G20"/>
  <c r="G19"/>
  <c r="G16"/>
  <c r="G15"/>
  <c r="G13"/>
  <c r="G12"/>
  <c r="G11"/>
  <c r="G10"/>
  <c r="J19" i="56"/>
  <c r="J17"/>
  <c r="J15"/>
  <c r="J13"/>
  <c r="J11"/>
  <c r="G13" i="58"/>
  <c r="G10"/>
  <c r="F24" i="54"/>
  <c r="J13" i="58"/>
  <c r="J15"/>
  <c r="J10"/>
  <c r="D28" i="54"/>
  <c r="D25"/>
  <c r="D29"/>
  <c r="H84" i="73"/>
  <c r="H83" s="1"/>
  <c r="H81" s="1"/>
  <c r="H87" s="1"/>
  <c r="E34" i="54" s="1"/>
  <c r="I84" i="73"/>
  <c r="I83" s="1"/>
  <c r="I81" s="1"/>
  <c r="I87" s="1"/>
  <c r="H70"/>
  <c r="H69" s="1"/>
  <c r="H78" s="1"/>
  <c r="I70"/>
  <c r="I69" s="1"/>
  <c r="H54"/>
  <c r="I54"/>
  <c r="H51"/>
  <c r="H50" s="1"/>
  <c r="I51"/>
  <c r="I44"/>
  <c r="H44"/>
  <c r="H43" s="1"/>
  <c r="H40"/>
  <c r="I40"/>
  <c r="H31"/>
  <c r="I31"/>
  <c r="H27"/>
  <c r="I27"/>
  <c r="I12"/>
  <c r="I7"/>
  <c r="I6" s="1"/>
  <c r="H7"/>
  <c r="H6" s="1"/>
  <c r="H12"/>
  <c r="G84"/>
  <c r="D23" i="54"/>
  <c r="D22"/>
  <c r="Q11" i="4"/>
  <c r="Q14"/>
  <c r="Q15"/>
  <c r="Q16"/>
  <c r="Q17"/>
  <c r="Q18"/>
  <c r="Q31"/>
  <c r="Q19"/>
  <c r="Q20"/>
  <c r="Q21"/>
  <c r="Q22"/>
  <c r="Q23"/>
  <c r="Q26"/>
  <c r="Q27"/>
  <c r="Q28"/>
  <c r="Q29"/>
  <c r="Q30"/>
  <c r="Q36"/>
  <c r="Q44"/>
  <c r="Q45"/>
  <c r="Q46"/>
  <c r="Q47"/>
  <c r="Q48"/>
  <c r="Q25" i="23"/>
  <c r="P25"/>
  <c r="P24"/>
  <c r="P9" s="1"/>
  <c r="T70" i="21"/>
  <c r="T71"/>
  <c r="T72"/>
  <c r="T73"/>
  <c r="T74"/>
  <c r="T76"/>
  <c r="T77"/>
  <c r="T78"/>
  <c r="T79"/>
  <c r="T80"/>
  <c r="T69"/>
  <c r="T86"/>
  <c r="F17" i="67"/>
  <c r="T82" i="21"/>
  <c r="F19" i="67"/>
  <c r="T89" i="21"/>
  <c r="T88"/>
  <c r="T12" i="23"/>
  <c r="T17"/>
  <c r="F16" i="69"/>
  <c r="T26" i="23"/>
  <c r="T32"/>
  <c r="T35"/>
  <c r="S24" i="8"/>
  <c r="R32" i="75"/>
  <c r="Q31"/>
  <c r="R31" s="1"/>
  <c r="F18" i="69"/>
  <c r="F14" i="58"/>
  <c r="F16" i="75"/>
  <c r="F15" i="58"/>
  <c r="S13" i="8"/>
  <c r="S14"/>
  <c r="S15"/>
  <c r="S16"/>
  <c r="S17"/>
  <c r="S12"/>
  <c r="S20"/>
  <c r="S21"/>
  <c r="S22"/>
  <c r="S23"/>
  <c r="S25"/>
  <c r="S19"/>
  <c r="S28"/>
  <c r="S31"/>
  <c r="S35"/>
  <c r="S36"/>
  <c r="S34"/>
  <c r="S59"/>
  <c r="S56"/>
  <c r="S55"/>
  <c r="S51"/>
  <c r="S50"/>
  <c r="S63"/>
  <c r="S62"/>
  <c r="T11" i="21"/>
  <c r="T41"/>
  <c r="T42"/>
  <c r="T43"/>
  <c r="T40"/>
  <c r="T52"/>
  <c r="F82"/>
  <c r="F81" s="1"/>
  <c r="F85"/>
  <c r="F84" s="1"/>
  <c r="F88"/>
  <c r="F87" s="1"/>
  <c r="F75"/>
  <c r="F67" s="1"/>
  <c r="F39"/>
  <c r="F11" i="23"/>
  <c r="F10" s="1"/>
  <c r="F15"/>
  <c r="F18"/>
  <c r="F25"/>
  <c r="F24" s="1"/>
  <c r="F34"/>
  <c r="F33" s="1"/>
  <c r="F9" s="1"/>
  <c r="F43" i="4"/>
  <c r="F42" s="1"/>
  <c r="F34"/>
  <c r="F24"/>
  <c r="F12"/>
  <c r="F10"/>
  <c r="F9" s="1"/>
  <c r="F30" i="75"/>
  <c r="F9"/>
  <c r="F10" i="12"/>
  <c r="F16"/>
  <c r="F15" s="1"/>
  <c r="G70" i="73"/>
  <c r="G69" s="1"/>
  <c r="G7"/>
  <c r="G6" s="1"/>
  <c r="G51"/>
  <c r="G44"/>
  <c r="G40"/>
  <c r="G31"/>
  <c r="G27"/>
  <c r="G12"/>
  <c r="F14"/>
  <c r="F12"/>
  <c r="F6"/>
  <c r="E35" i="15"/>
  <c r="E34" s="1"/>
  <c r="F70" i="73"/>
  <c r="F69" s="1"/>
  <c r="F44"/>
  <c r="F40"/>
  <c r="F31"/>
  <c r="F27"/>
  <c r="F33" i="8"/>
  <c r="F32" s="1"/>
  <c r="F30"/>
  <c r="F29" s="1"/>
  <c r="F27"/>
  <c r="F26" s="1"/>
  <c r="F57"/>
  <c r="F62"/>
  <c r="F61" s="1"/>
  <c r="F54"/>
  <c r="F49"/>
  <c r="F48" s="1"/>
  <c r="S38" i="42"/>
  <c r="S40"/>
  <c r="S41"/>
  <c r="S42"/>
  <c r="S44"/>
  <c r="S45"/>
  <c r="F12" i="65"/>
  <c r="F37" i="42"/>
  <c r="F40"/>
  <c r="F39" s="1"/>
  <c r="F44"/>
  <c r="F43" s="1"/>
  <c r="S11"/>
  <c r="F9"/>
  <c r="E22" i="54"/>
  <c r="H10" i="62"/>
  <c r="K11"/>
  <c r="K10" s="1"/>
  <c r="F22" i="54" s="1"/>
  <c r="H12" i="62"/>
  <c r="H14"/>
  <c r="H16"/>
  <c r="H18"/>
  <c r="H22"/>
  <c r="H24"/>
  <c r="H26"/>
  <c r="F48" i="74"/>
  <c r="F47" s="1"/>
  <c r="F50"/>
  <c r="F24"/>
  <c r="F26"/>
  <c r="F37"/>
  <c r="F43"/>
  <c r="F40" s="1"/>
  <c r="F5"/>
  <c r="F4" s="1"/>
  <c r="F70"/>
  <c r="E19" i="54" s="1"/>
  <c r="H10" i="65"/>
  <c r="E35" i="54"/>
  <c r="I10" i="65"/>
  <c r="I9" s="1"/>
  <c r="E28" i="54" s="1"/>
  <c r="I10" i="67"/>
  <c r="I14"/>
  <c r="H10"/>
  <c r="H14"/>
  <c r="H16"/>
  <c r="H18"/>
  <c r="E25" i="54"/>
  <c r="H11" i="56"/>
  <c r="E23" i="54"/>
  <c r="H10" i="58"/>
  <c r="H12" i="60"/>
  <c r="F79" i="74"/>
  <c r="F78" s="1"/>
  <c r="F76" s="1"/>
  <c r="F81" s="1"/>
  <c r="F11"/>
  <c r="F8" s="1"/>
  <c r="H13" i="56"/>
  <c r="H15"/>
  <c r="H17"/>
  <c r="H19"/>
  <c r="I18" i="65"/>
  <c r="I17"/>
  <c r="H18"/>
  <c r="H17"/>
  <c r="H15" s="1"/>
  <c r="H13" s="1"/>
  <c r="A13"/>
  <c r="A14"/>
  <c r="A15" s="1"/>
  <c r="A16" s="1"/>
  <c r="A17" s="1"/>
  <c r="A18" s="1"/>
  <c r="I13"/>
  <c r="I17" i="69"/>
  <c r="I9"/>
  <c r="E26" i="54" s="1"/>
  <c r="H17" i="69"/>
  <c r="H10"/>
  <c r="H12"/>
  <c r="H15"/>
  <c r="H19"/>
  <c r="H21"/>
  <c r="I9" i="58"/>
  <c r="E24" i="54" s="1"/>
  <c r="H15" i="58"/>
  <c r="H10" i="60"/>
  <c r="H9" s="1"/>
  <c r="E11" i="54" s="1"/>
  <c r="F63" i="74"/>
  <c r="B8" i="15"/>
  <c r="B9" s="1"/>
  <c r="B10" s="1"/>
  <c r="B11" s="1"/>
  <c r="B12" s="1"/>
  <c r="B13" s="1"/>
  <c r="B14" s="1"/>
  <c r="B15" s="1"/>
  <c r="B16" s="1"/>
  <c r="A10" i="65"/>
  <c r="A11" s="1"/>
  <c r="B8" i="54"/>
  <c r="B9" s="1"/>
  <c r="B10" s="1"/>
  <c r="B11" s="1"/>
  <c r="B12" s="1"/>
  <c r="B13" s="1"/>
  <c r="B14" s="1"/>
  <c r="B15" s="1"/>
  <c r="B16" s="1"/>
  <c r="B19"/>
  <c r="B20"/>
  <c r="B21" s="1"/>
  <c r="B22" s="1"/>
  <c r="B23" s="1"/>
  <c r="B24" s="1"/>
  <c r="B25" s="1"/>
  <c r="B26" s="1"/>
  <c r="B27" s="1"/>
  <c r="B28" s="1"/>
  <c r="B30"/>
  <c r="B31"/>
  <c r="B32" s="1"/>
  <c r="B33" s="1"/>
  <c r="H13" i="58"/>
  <c r="H9"/>
  <c r="E12" i="54" s="1"/>
  <c r="A10" i="69"/>
  <c r="A11" s="1"/>
  <c r="A12" s="1"/>
  <c r="A13" s="1"/>
  <c r="A15" s="1"/>
  <c r="A16" s="1"/>
  <c r="A10" i="67"/>
  <c r="A11" s="1"/>
  <c r="A11" i="56"/>
  <c r="A12" s="1"/>
  <c r="A10" i="60"/>
  <c r="A11" s="1"/>
  <c r="A10" i="62"/>
  <c r="A11" s="1"/>
  <c r="A12" s="1"/>
  <c r="A13" s="1"/>
  <c r="A10" i="58"/>
  <c r="A11" s="1"/>
  <c r="H10" i="56"/>
  <c r="E13" i="54" s="1"/>
  <c r="H9" i="69"/>
  <c r="E14" i="54" s="1"/>
  <c r="F16" i="67"/>
  <c r="J9" i="21"/>
  <c r="H9"/>
  <c r="G9"/>
  <c r="G8" s="1"/>
  <c r="F10" i="8"/>
  <c r="S33"/>
  <c r="S54"/>
  <c r="S27"/>
  <c r="S29"/>
  <c r="Q24" i="23"/>
  <c r="Q9" s="1"/>
  <c r="S18" i="8"/>
  <c r="K9" i="69"/>
  <c r="F26" i="54" s="1"/>
  <c r="G70" i="74"/>
  <c r="F19" i="54" s="1"/>
  <c r="G46" i="74"/>
  <c r="J9" i="65"/>
  <c r="F16" i="54" s="1"/>
  <c r="J9" i="67"/>
  <c r="F15" i="54" s="1"/>
  <c r="H19" i="73"/>
  <c r="I19"/>
  <c r="G80" i="74"/>
  <c r="G78" s="1"/>
  <c r="G76" s="1"/>
  <c r="K35" i="4" l="1"/>
  <c r="F8"/>
  <c r="E13" i="15" s="1"/>
  <c r="H8" i="4"/>
  <c r="J8"/>
  <c r="T31" i="75"/>
  <c r="F16" i="58"/>
  <c r="T32" i="75"/>
  <c r="I15" i="23"/>
  <c r="K15" s="1"/>
  <c r="I24" i="4"/>
  <c r="K24" s="1"/>
  <c r="K26" i="75"/>
  <c r="K10"/>
  <c r="T11"/>
  <c r="I9"/>
  <c r="I8" s="1"/>
  <c r="J9" i="69"/>
  <c r="F14" i="54" s="1"/>
  <c r="I9" i="67"/>
  <c r="E27" i="54" s="1"/>
  <c r="H9" i="67"/>
  <c r="E15" i="54" s="1"/>
  <c r="J10" i="56"/>
  <c r="F13" i="54" s="1"/>
  <c r="J9" i="58"/>
  <c r="F12" i="54" s="1"/>
  <c r="F16" i="74"/>
  <c r="F7" s="1"/>
  <c r="F58" s="1"/>
  <c r="K9" i="23"/>
  <c r="F14" i="15" s="1"/>
  <c r="K9" i="75"/>
  <c r="F72" i="73"/>
  <c r="F78" s="1"/>
  <c r="E19" i="15" s="1"/>
  <c r="E29" s="1"/>
  <c r="F50" i="73"/>
  <c r="I72"/>
  <c r="I78" s="1"/>
  <c r="K10" i="42"/>
  <c r="F11" i="65" s="1"/>
  <c r="I42" i="4"/>
  <c r="I34"/>
  <c r="K34" s="1"/>
  <c r="Q34" s="1"/>
  <c r="I10" i="12"/>
  <c r="K51" i="21"/>
  <c r="K10" i="4"/>
  <c r="Q10" s="1"/>
  <c r="K9"/>
  <c r="I9" i="42"/>
  <c r="I8" s="1"/>
  <c r="K10" i="21"/>
  <c r="F8" i="42"/>
  <c r="E16" i="15" s="1"/>
  <c r="F8" i="75"/>
  <c r="E12" i="15" s="1"/>
  <c r="F9" i="12"/>
  <c r="E11" i="15" s="1"/>
  <c r="G83" i="73"/>
  <c r="G81" s="1"/>
  <c r="G87" s="1"/>
  <c r="G19"/>
  <c r="G72"/>
  <c r="G78" s="1"/>
  <c r="F19" i="15" s="1"/>
  <c r="F29" s="1"/>
  <c r="G11" i="73"/>
  <c r="H9" i="65"/>
  <c r="E16" i="54" s="1"/>
  <c r="F46" i="74"/>
  <c r="R25" i="23"/>
  <c r="G8" i="74"/>
  <c r="Q42" i="4"/>
  <c r="F19" i="56"/>
  <c r="Q43" i="4"/>
  <c r="F20" i="56"/>
  <c r="G7" i="74"/>
  <c r="G58" s="1"/>
  <c r="F7" i="54" s="1"/>
  <c r="S43" i="42"/>
  <c r="F15" i="65"/>
  <c r="S39" i="42"/>
  <c r="F13" i="65"/>
  <c r="S37" i="42"/>
  <c r="F14" i="65"/>
  <c r="F16"/>
  <c r="T75" i="21"/>
  <c r="F21" i="67"/>
  <c r="F20" s="1"/>
  <c r="T51" i="21"/>
  <c r="F22" i="62"/>
  <c r="F21"/>
  <c r="E20" i="54"/>
  <c r="E29" s="1"/>
  <c r="S26" i="8"/>
  <c r="F12" i="62"/>
  <c r="S49" i="8"/>
  <c r="F19" i="62"/>
  <c r="S48" i="8"/>
  <c r="J19" i="62"/>
  <c r="J18" s="1"/>
  <c r="F18"/>
  <c r="S11" i="8"/>
  <c r="F11" i="62"/>
  <c r="S58" i="8"/>
  <c r="F25" i="62"/>
  <c r="F15"/>
  <c r="J15"/>
  <c r="J14" s="1"/>
  <c r="S30" i="8"/>
  <c r="J13" i="62"/>
  <c r="J12" s="1"/>
  <c r="J20"/>
  <c r="J27"/>
  <c r="J26" s="1"/>
  <c r="F14"/>
  <c r="F20"/>
  <c r="F23"/>
  <c r="F27"/>
  <c r="F13"/>
  <c r="F17"/>
  <c r="J8" i="21"/>
  <c r="F9"/>
  <c r="F8" s="1"/>
  <c r="F11" i="58"/>
  <c r="T10" i="75"/>
  <c r="F17" i="56"/>
  <c r="Q35" i="4"/>
  <c r="F18" i="56"/>
  <c r="F16"/>
  <c r="Q12" i="4"/>
  <c r="F13" i="56"/>
  <c r="Q13" i="4"/>
  <c r="F14" i="56"/>
  <c r="Q9" i="4"/>
  <c r="F11" i="56"/>
  <c r="F12"/>
  <c r="T11" i="23"/>
  <c r="F11" i="69"/>
  <c r="G16" i="58"/>
  <c r="Q30" i="75"/>
  <c r="R30" s="1"/>
  <c r="T30" s="1"/>
  <c r="F13" i="60"/>
  <c r="J13"/>
  <c r="J12" s="1"/>
  <c r="F11"/>
  <c r="F19" i="69"/>
  <c r="T30" i="23"/>
  <c r="F20" i="69"/>
  <c r="T31" i="23"/>
  <c r="F21" i="69"/>
  <c r="T33" i="23"/>
  <c r="F22" i="69"/>
  <c r="T34" i="23"/>
  <c r="I43" i="73"/>
  <c r="T25" i="23"/>
  <c r="F11" i="67"/>
  <c r="F15" i="69"/>
  <c r="T18" i="23"/>
  <c r="T19"/>
  <c r="F13" i="69"/>
  <c r="T16" i="23"/>
  <c r="G18" i="69"/>
  <c r="S10" i="42"/>
  <c r="I11" i="73"/>
  <c r="H11"/>
  <c r="H10" s="1"/>
  <c r="H66" s="1"/>
  <c r="E7" i="54" s="1"/>
  <c r="E31" s="1"/>
  <c r="I10" i="73"/>
  <c r="F19"/>
  <c r="F43"/>
  <c r="F11"/>
  <c r="D19" i="54"/>
  <c r="I50" i="73"/>
  <c r="G50"/>
  <c r="G43"/>
  <c r="G10" s="1"/>
  <c r="K9" i="21"/>
  <c r="F18" i="67"/>
  <c r="T84" i="21"/>
  <c r="I8"/>
  <c r="T87"/>
  <c r="H8"/>
  <c r="T81"/>
  <c r="T10"/>
  <c r="T85"/>
  <c r="T83"/>
  <c r="F13" i="67"/>
  <c r="T39" i="21"/>
  <c r="E10" i="54"/>
  <c r="E8" s="1"/>
  <c r="F20"/>
  <c r="F29" s="1"/>
  <c r="K9" i="42" l="1"/>
  <c r="K8" s="1"/>
  <c r="F16" i="15" s="1"/>
  <c r="I8" i="4"/>
  <c r="K8" s="1"/>
  <c r="F13" i="15" s="1"/>
  <c r="D13" i="54" s="1"/>
  <c r="I9" i="23"/>
  <c r="T26" i="75"/>
  <c r="K25"/>
  <c r="K8"/>
  <c r="F12" i="15" s="1"/>
  <c r="K10" i="12"/>
  <c r="I9"/>
  <c r="R24" i="23"/>
  <c r="R9"/>
  <c r="D36" i="54"/>
  <c r="I66" i="73"/>
  <c r="E17" i="54"/>
  <c r="F31"/>
  <c r="F10" i="67"/>
  <c r="F12"/>
  <c r="E8" i="15"/>
  <c r="S57" i="8"/>
  <c r="F24" i="62"/>
  <c r="J25"/>
  <c r="J24" s="1"/>
  <c r="J17"/>
  <c r="J16" s="1"/>
  <c r="S32" i="8"/>
  <c r="F16" i="62"/>
  <c r="S10" i="8"/>
  <c r="F10" i="62"/>
  <c r="J11"/>
  <c r="J10" s="1"/>
  <c r="F26"/>
  <c r="S61" i="8"/>
  <c r="G66" i="73"/>
  <c r="F7" i="15" s="1"/>
  <c r="D7" i="54" s="1"/>
  <c r="F10" i="58"/>
  <c r="T9" i="75"/>
  <c r="F12" i="58"/>
  <c r="F10" i="56"/>
  <c r="E32" i="54"/>
  <c r="E33" s="1"/>
  <c r="F15" i="56"/>
  <c r="Q24" i="4"/>
  <c r="F10" i="69"/>
  <c r="T10" i="23"/>
  <c r="G15" i="58"/>
  <c r="R8" i="75"/>
  <c r="T8" s="1"/>
  <c r="F10" i="73"/>
  <c r="F66" s="1"/>
  <c r="T9" i="21"/>
  <c r="T9" i="23"/>
  <c r="D12" i="54"/>
  <c r="F9" i="58"/>
  <c r="G9" i="69"/>
  <c r="S9" i="42"/>
  <c r="F10" i="65"/>
  <c r="D35" i="54"/>
  <c r="D34"/>
  <c r="K8" i="21"/>
  <c r="F15" i="15" s="1"/>
  <c r="F15" i="67"/>
  <c r="T68" i="21"/>
  <c r="Q8" i="4" l="1"/>
  <c r="T25" i="75"/>
  <c r="F13" i="58"/>
  <c r="E37" i="54"/>
  <c r="E7" i="15"/>
  <c r="E31" s="1"/>
  <c r="K9" i="12"/>
  <c r="F11" i="15" s="1"/>
  <c r="F10" i="60"/>
  <c r="J11"/>
  <c r="J10" s="1"/>
  <c r="J9" s="1"/>
  <c r="F11" i="54" s="1"/>
  <c r="S10" i="12"/>
  <c r="F8" i="15"/>
  <c r="F32" s="1"/>
  <c r="F31"/>
  <c r="G17" i="69"/>
  <c r="T24" i="23"/>
  <c r="F10" i="54"/>
  <c r="E32" i="15"/>
  <c r="D10" i="54"/>
  <c r="F9" i="62"/>
  <c r="S9" i="8"/>
  <c r="S15" i="12"/>
  <c r="F12" i="60"/>
  <c r="S9" i="12"/>
  <c r="F9" i="60"/>
  <c r="D11" i="54"/>
  <c r="D24"/>
  <c r="G9" i="58"/>
  <c r="F12" i="69"/>
  <c r="T15" i="23"/>
  <c r="F9" i="69"/>
  <c r="D14" i="54"/>
  <c r="D26"/>
  <c r="D27"/>
  <c r="F9" i="65"/>
  <c r="S8" i="42"/>
  <c r="D16" i="54"/>
  <c r="F14" i="67"/>
  <c r="T67" i="21"/>
  <c r="D31" i="54"/>
  <c r="E18" i="15" l="1"/>
  <c r="F39"/>
  <c r="F33"/>
  <c r="E33"/>
  <c r="F18"/>
  <c r="F8" i="54"/>
  <c r="F17" s="1"/>
  <c r="E39" i="15"/>
  <c r="D20" i="54"/>
  <c r="F9" i="67"/>
  <c r="T8" i="21"/>
  <c r="F32" i="54" l="1"/>
  <c r="F33" s="1"/>
  <c r="D15"/>
  <c r="F37" l="1"/>
  <c r="D17"/>
  <c r="D8"/>
  <c r="D32" l="1"/>
  <c r="D37"/>
  <c r="D33"/>
</calcChain>
</file>

<file path=xl/sharedStrings.xml><?xml version="1.0" encoding="utf-8"?>
<sst xmlns="http://schemas.openxmlformats.org/spreadsheetml/2006/main" count="1348" uniqueCount="571">
  <si>
    <t>zo štátneho rozpočtu na rekonštrukciu ZOS</t>
  </si>
  <si>
    <t xml:space="preserve">                                        - na prenesený výkon štátnej správy</t>
  </si>
  <si>
    <t>007</t>
  </si>
  <si>
    <t>Z rozpočtu obce ( MMK) na  - činnosť OS</t>
  </si>
  <si>
    <t xml:space="preserve">                                      - na verejnoprospešné práce </t>
  </si>
  <si>
    <t>Sponzorstvo kultúrnych akcií</t>
  </si>
  <si>
    <t xml:space="preserve">Granty </t>
  </si>
  <si>
    <t>Tuzemské a kapitálové grany a transféry</t>
  </si>
  <si>
    <t>Z ostatných finančných operácií</t>
  </si>
  <si>
    <t>Prevod prostriedkov z peňažných fondov</t>
  </si>
  <si>
    <t>z rezervného fondu obce</t>
  </si>
  <si>
    <t>Príjmy z transakcií s finančnými prostriedkami</t>
  </si>
  <si>
    <t>Adminístratívne poplatky ostatné -SP evidencia obyvateľstva</t>
  </si>
  <si>
    <t>Pokuty, penále a iné sankcie</t>
  </si>
  <si>
    <t>Za porušenie predpisov</t>
  </si>
  <si>
    <t>Poplatky a platby z nepriemyselného a náhodného predaja služieb</t>
  </si>
  <si>
    <t>Za predaj výrobkov, tovarov a služieb-príjmy za kluby dôchodcov</t>
  </si>
  <si>
    <t xml:space="preserve">Úroky z tuzemských úverov, pôžičiek a  vkladov </t>
  </si>
  <si>
    <t xml:space="preserve">                                                       - príjmy za vodné, el. energiu, teplo</t>
  </si>
  <si>
    <t xml:space="preserve">                                                       - príjmy za rybárske lístky</t>
  </si>
  <si>
    <t xml:space="preserve">                                                       - príjmy za OS</t>
  </si>
  <si>
    <t xml:space="preserve">                                                       - príjmy za ZOS</t>
  </si>
  <si>
    <t xml:space="preserve">                                                       - príjmy za kopírovanie</t>
  </si>
  <si>
    <t>08.3.0.</t>
  </si>
  <si>
    <t>Verejná zeleň</t>
  </si>
  <si>
    <t>Detské ihriská</t>
  </si>
  <si>
    <t>Podporná činnosť - správa obce</t>
  </si>
  <si>
    <t>Rozvoj obcí</t>
  </si>
  <si>
    <t>Finančná a rozpočtová oblasť</t>
  </si>
  <si>
    <t>Dávky sociálnej pomoci</t>
  </si>
  <si>
    <t>10.2.0.2.</t>
  </si>
  <si>
    <t>Pohrebné služby</t>
  </si>
  <si>
    <t>05.6.0.</t>
  </si>
  <si>
    <t>Ochrana ŽP inde neklasifikovaná</t>
  </si>
  <si>
    <t>05.1.0.</t>
  </si>
  <si>
    <t>Nakladanie s odpadmi</t>
  </si>
  <si>
    <t>Materiál</t>
  </si>
  <si>
    <t>Povinnosti v zmysle zákona o verejnom zdravotn.</t>
  </si>
  <si>
    <t>Bezpečnosť a ochrana zdravia pri práci</t>
  </si>
  <si>
    <t>01.1.2.</t>
  </si>
  <si>
    <t>Energie, voda a komunikácie</t>
  </si>
  <si>
    <t>Výsledok hospodárenia</t>
  </si>
  <si>
    <t>Ostatné tovary a služby</t>
  </si>
  <si>
    <t>Stravovanie</t>
  </si>
  <si>
    <t>Sociálny fond</t>
  </si>
  <si>
    <t>spolu</t>
  </si>
  <si>
    <t>Poplatky banke</t>
  </si>
  <si>
    <t>Cestná doprava</t>
  </si>
  <si>
    <t>19</t>
  </si>
  <si>
    <t>20</t>
  </si>
  <si>
    <t>VÝDAVKY SPOLU (bežné + kapitálové):</t>
  </si>
  <si>
    <t>ukazovateľ</t>
  </si>
  <si>
    <t>1</t>
  </si>
  <si>
    <t>2</t>
  </si>
  <si>
    <t>3</t>
  </si>
  <si>
    <t>4</t>
  </si>
  <si>
    <t>5</t>
  </si>
  <si>
    <t>funkčná</t>
  </si>
  <si>
    <t>ekonomická klasifikácia</t>
  </si>
  <si>
    <t>Kapitálové výdavky</t>
  </si>
  <si>
    <t>Bežné výdavky</t>
  </si>
  <si>
    <t>kategória</t>
  </si>
  <si>
    <t>položka</t>
  </si>
  <si>
    <t>003</t>
  </si>
  <si>
    <t>001</t>
  </si>
  <si>
    <t>002</t>
  </si>
  <si>
    <t>012</t>
  </si>
  <si>
    <t>004</t>
  </si>
  <si>
    <t>005</t>
  </si>
  <si>
    <t>Iné nedaňové príjmy</t>
  </si>
  <si>
    <t>Štúdie, posudky</t>
  </si>
  <si>
    <t>10.1.2.3.</t>
  </si>
  <si>
    <t>Tabule "Zákaz vynášania odpadu"</t>
  </si>
  <si>
    <t>Distribúcia</t>
  </si>
  <si>
    <t>Deratizácia verejných plôch zelene</t>
  </si>
  <si>
    <t>Známky pre psov</t>
  </si>
  <si>
    <t xml:space="preserve">Rozvoj obcí </t>
  </si>
  <si>
    <t xml:space="preserve">na rok </t>
  </si>
  <si>
    <t>Kapitálové príjmy</t>
  </si>
  <si>
    <t>Bežný rozpočet, kapitálový rozpočet - sumarizácia</t>
  </si>
  <si>
    <t>Bežné príjmy spolu:</t>
  </si>
  <si>
    <t>Bežné výdavky spolu:</t>
  </si>
  <si>
    <t>bežného rozpočtu:</t>
  </si>
  <si>
    <r>
      <t xml:space="preserve">F I N A N Č N É   O P E R Á CI E </t>
    </r>
    <r>
      <rPr>
        <b/>
        <i/>
        <vertAlign val="superscript"/>
        <sz val="12"/>
        <rFont val="Arial CE"/>
        <family val="2"/>
        <charset val="238"/>
      </rPr>
      <t>*</t>
    </r>
  </si>
  <si>
    <t>Kapitálové príjmy spolu:</t>
  </si>
  <si>
    <t xml:space="preserve">Kapitálové výdavky spolu: </t>
  </si>
  <si>
    <t>Schodok</t>
  </si>
  <si>
    <t>kapitálového rozpočtu:</t>
  </si>
  <si>
    <t>PRÍJMY SPOLU (bežné + kapitálové):</t>
  </si>
  <si>
    <t>Príjmy*</t>
  </si>
  <si>
    <t xml:space="preserve">* - V  zmysle  §   10  ods. 6   zákona   č. 583/2004  Z.z.  o   rozpočtových   pravidlách   územnej samosprávy </t>
  </si>
  <si>
    <t xml:space="preserve">     sú súčasťou rozpočtu obce  aj  finančné  operácie, ktorými sa vykonávajú prevody z peňažných fondov</t>
  </si>
  <si>
    <t xml:space="preserve">     obce a  realizujú  návratné  zdroje  financovania  a ich splácanie. Finančné operácie nie sú súčasťou príjmov</t>
  </si>
  <si>
    <t xml:space="preserve">    a výdavkov rozpočtu obce.</t>
  </si>
  <si>
    <t>Zmeny rozpočtu schválené na rokovaní MsZ 28.11.2002:</t>
  </si>
  <si>
    <t>Bežné príjmy - odvody MHT m.p.o.</t>
  </si>
  <si>
    <t>Bežné výdavky - FK Laugaricio Trenčín, a.s.- na prevádzku futbal.štadióna v roku 2003</t>
  </si>
  <si>
    <t>Bežné výdavky - podpora mládežníckeho futbalu v TN - o použití rozhodne MsZ</t>
  </si>
  <si>
    <t>Bežné výdavky - Zimný štadión - prevádzka v I.polroku 2003</t>
  </si>
  <si>
    <t>Bežné výdavky - MHT m.p.o. - príspevok</t>
  </si>
  <si>
    <t>Kapitálové výdavky-riadok73-Zariadenia soc.služieb-staroba-výpočtová technika</t>
  </si>
  <si>
    <t>Kapitálové výdavky - riadok29 - MK Niva - Opatová - projektová dokumentácia</t>
  </si>
  <si>
    <t>Kapitálové výdavky - riadok30 - Parkovisko Ul.1.mája - projektová dokumentácia</t>
  </si>
  <si>
    <t>Kapitálové výdavky - riadok38 - Zastávka MHD na Ul.Gen.Svobodu - realizácia akcie</t>
  </si>
  <si>
    <t>Prevody z mimorozpočtových fondov</t>
  </si>
  <si>
    <t xml:space="preserve">      - z rezervného fondu</t>
  </si>
  <si>
    <t xml:space="preserve">      - prevod HV za rok 2002</t>
  </si>
  <si>
    <t>Uznesenie:</t>
  </si>
  <si>
    <t>Mestské zastupiteľstvo v Trenčíne schvaľuje</t>
  </si>
  <si>
    <t>Rozpočet Mesta Trenčín na rok 2003</t>
  </si>
  <si>
    <r>
      <t>Použitie finančných prostriedkov vo výške 7 610 tis.Sk z vytvoreného rezervného fondu</t>
    </r>
    <r>
      <rPr>
        <sz val="10"/>
        <rFont val="Arial CE"/>
        <family val="2"/>
        <charset val="238"/>
      </rPr>
      <t xml:space="preserve"> v súlade </t>
    </r>
  </si>
  <si>
    <t xml:space="preserve">s § 30 zákona č.303/1995 Z.z. o rozpočtových pravidlách v znení neskorších predpisov </t>
  </si>
  <si>
    <t xml:space="preserve">na podporu mládežníckeho futbalu v Trenčíne,o použití rozhodne MsZ v Trenčíne a dotáciu FK Laugaricio Trenčín, a.s. </t>
  </si>
  <si>
    <t>na prevádzku futbalového štadióna v roku 2003 a zabezpečenie prevádzky zimného štadióna na I.polrok 2003</t>
  </si>
  <si>
    <t xml:space="preserve">   z toho:</t>
  </si>
  <si>
    <t>klasifik.</t>
  </si>
  <si>
    <t>Akti-</t>
  </si>
  <si>
    <t>vita</t>
  </si>
  <si>
    <t>01.1.1.6.</t>
  </si>
  <si>
    <t>6</t>
  </si>
  <si>
    <t>7</t>
  </si>
  <si>
    <t>8</t>
  </si>
  <si>
    <t>08.1.0.</t>
  </si>
  <si>
    <t>Rekreačné a športové služby</t>
  </si>
  <si>
    <t>06.4.0.</t>
  </si>
  <si>
    <t>Verejné osvetlenie</t>
  </si>
  <si>
    <t>Nájomné za prenájom</t>
  </si>
  <si>
    <t>Pochovanie občana</t>
  </si>
  <si>
    <t>10.2.0.1.</t>
  </si>
  <si>
    <t>Rybárske lístky</t>
  </si>
  <si>
    <t>Trhoviská</t>
  </si>
  <si>
    <t>Zvoz a odvoz odpadu</t>
  </si>
  <si>
    <t>Priestupkové konanie v odpad.hospodárstve</t>
  </si>
  <si>
    <t>Podpora kultúrnych podujatí</t>
  </si>
  <si>
    <t>Kultúrna spolupráca</t>
  </si>
  <si>
    <t>Stavby</t>
  </si>
  <si>
    <t>Správa a údržba verejných priestranstiev</t>
  </si>
  <si>
    <t>Poistné a príspevky do poisťovní</t>
  </si>
  <si>
    <t>06.2.0.</t>
  </si>
  <si>
    <t>08.4.0.</t>
  </si>
  <si>
    <t>04.5.1.</t>
  </si>
  <si>
    <t xml:space="preserve">Cestná doprava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</si>
  <si>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</si>
  <si>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</si>
  <si>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</si>
  <si>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</si>
  <si>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</si>
  <si>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</si>
  <si>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</si>
  <si>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</si>
  <si>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</si>
  <si>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</si>
  <si>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Prevod z rezervného fondu</t>
  </si>
  <si>
    <t xml:space="preserve">Rozpočet </t>
  </si>
  <si>
    <t>Rozpočet 2010</t>
  </si>
  <si>
    <t>Časť I.</t>
  </si>
  <si>
    <t>A) Bežné príjmy</t>
  </si>
  <si>
    <t>Kód zdroja</t>
  </si>
  <si>
    <t>Názov rozpočtovej jednotky</t>
  </si>
  <si>
    <t>a</t>
  </si>
  <si>
    <t>b</t>
  </si>
  <si>
    <t>c</t>
  </si>
  <si>
    <t>e</t>
  </si>
  <si>
    <t>f</t>
  </si>
  <si>
    <t>g</t>
  </si>
  <si>
    <t>h</t>
  </si>
  <si>
    <t>Daňové príjmy</t>
  </si>
  <si>
    <t>Výnos dane z príjmov pre územnú samosprávu</t>
  </si>
  <si>
    <t>Nedaňové príjmy</t>
  </si>
  <si>
    <t>Príjmy z prenájmu pozemkov</t>
  </si>
  <si>
    <t>Z prenájmu budov, garáži a ost.</t>
  </si>
  <si>
    <t>Príjmy za stravné</t>
  </si>
  <si>
    <t>Granty a transféry</t>
  </si>
  <si>
    <t>Bežné príjmy celkom:</t>
  </si>
  <si>
    <t>B) Kapitálové príjmy</t>
  </si>
  <si>
    <t>Príjmy z predaja kapitálových aktív</t>
  </si>
  <si>
    <t>Príjmy z predaja motorového vozidla</t>
  </si>
  <si>
    <t>Kapitálové transféry v rámci verejnej správy</t>
  </si>
  <si>
    <t>C) Finančné operácie príjmové</t>
  </si>
  <si>
    <t>Finančné operácie spolu :</t>
  </si>
  <si>
    <t>podpoložka</t>
  </si>
  <si>
    <t>Návrh na rok 2011</t>
  </si>
  <si>
    <t>Daň z príjmov a kapitálového majetku</t>
  </si>
  <si>
    <t>Príjmy z vlastníctva</t>
  </si>
  <si>
    <t>Príjmy z prenájmu pozemku (rekl.panely)</t>
  </si>
  <si>
    <t>Príjmy z podnikania a vlastníctva majetku</t>
  </si>
  <si>
    <t>Administratívne poplatky a iné poplatky a platby</t>
  </si>
  <si>
    <t xml:space="preserve">Administratívne poplatky </t>
  </si>
  <si>
    <t>Ostatné príjmy</t>
  </si>
  <si>
    <t>Z dobropisov</t>
  </si>
  <si>
    <t>027</t>
  </si>
  <si>
    <t>Iné</t>
  </si>
  <si>
    <t>Z účtov finančného hospodárenia</t>
  </si>
  <si>
    <t>Tuzemské bežné granty a transfery</t>
  </si>
  <si>
    <t>Transféry v rámci verejnej správy :</t>
  </si>
  <si>
    <t>Zo štátneho rozpočtu - na činnosť ZOS</t>
  </si>
  <si>
    <t xml:space="preserve">                                                              - SP - výherné automaty</t>
  </si>
  <si>
    <t>PROGRAM 1:  SLUŽBY  OBČANOM</t>
  </si>
  <si>
    <t>PROGRAM 2:  ODPADOVÉ  HOSPODÁRSTVO</t>
  </si>
  <si>
    <t>PROGRAM 3:   KOMUNIKÁCIE</t>
  </si>
  <si>
    <t>PROGRAM 4:  KULTÚRA</t>
  </si>
  <si>
    <t>PROGRAM 5:  PROSTREDIE  PRE  ŽIVOT</t>
  </si>
  <si>
    <t>PROGRAM 7:  PODPORNÁ  ČINNOSŤ</t>
  </si>
  <si>
    <t>PROGRAM2:     Odpadové hospodárstvo</t>
  </si>
  <si>
    <t>PROGRAM 1:     Služby občanom</t>
  </si>
  <si>
    <t>PROGRAM 4:     Kultúra</t>
  </si>
  <si>
    <t>PROGRAM 6:  SOCIÁLNE  SLUŽBY</t>
  </si>
  <si>
    <t>PROGRAM 6:     Sociálne služby</t>
  </si>
  <si>
    <t>PROGRAM 5:     Prostredie pre život</t>
  </si>
  <si>
    <t>PROGRAM 7:     Podporná činnosť</t>
  </si>
  <si>
    <t>Cestovné</t>
  </si>
  <si>
    <t>kod zdroja</t>
  </si>
  <si>
    <t>Dopravné</t>
  </si>
  <si>
    <t>Odmeny poslancom</t>
  </si>
  <si>
    <t>Poistenie majetku</t>
  </si>
  <si>
    <t>Príspevok na DDP</t>
  </si>
  <si>
    <t>Dotácie v zmysle VZN 42</t>
  </si>
  <si>
    <t>Audit účtovníctva</t>
  </si>
  <si>
    <t>630 tovary a služby</t>
  </si>
  <si>
    <t>640 bežné transféry</t>
  </si>
  <si>
    <t>717 realizácia stavieb</t>
  </si>
  <si>
    <t>713 nákup výpočtovnej techniky</t>
  </si>
  <si>
    <t>714 nákup osobných automobilov</t>
  </si>
  <si>
    <t>716  projektová dokumentácia</t>
  </si>
  <si>
    <t>Rutinná a štandardná údržba výpočtovnej techniky, nábytku a iné</t>
  </si>
  <si>
    <t>Trhoviská Mier a Merkúr</t>
  </si>
  <si>
    <t>Trhovisko Mier</t>
  </si>
  <si>
    <t>Vodné, stočné</t>
  </si>
  <si>
    <t>Tlačivá ( príjmové doklady)</t>
  </si>
  <si>
    <t>Materiál , čistiace potreby</t>
  </si>
  <si>
    <t>Dohody na upratovanie trhoviska</t>
  </si>
  <si>
    <t>Údržba strechy, stolov, vodovodného zariadenia</t>
  </si>
  <si>
    <t>Odvoz odpadu</t>
  </si>
  <si>
    <t>Trhovisko Merkúr</t>
  </si>
  <si>
    <t>energie ( vodné, stočné elektrina</t>
  </si>
  <si>
    <t>kód zdroja</t>
  </si>
  <si>
    <t xml:space="preserve"> vianočné osvetlenie</t>
  </si>
  <si>
    <t>Projektová dokumentácia na verejné osvetlenie</t>
  </si>
  <si>
    <t>Nešpecifikovaná výstavba nových svetelných zdrojov na tmavých, neosvetlených miestach</t>
  </si>
  <si>
    <t>Opravy existujúcich detských ihrísk ( oplotenie, doplňanie zariadení)</t>
  </si>
  <si>
    <t>Výmena a doplňanie lavičiek v MČ, obnova náterov na lavičkách</t>
  </si>
  <si>
    <t>Lavičky v MČ</t>
  </si>
  <si>
    <t>Príprava PD na detské ihriská podľa noriem EU</t>
  </si>
  <si>
    <t>Ochrana životného prostredia</t>
  </si>
  <si>
    <t>Odstránenie a výmena závadných prístreškov MHD v správe MČ</t>
  </si>
  <si>
    <t>Stanovištia kontajnerov</t>
  </si>
  <si>
    <t>a) terénne úpravy</t>
  </si>
  <si>
    <t>b) kosenie nezverených plôch v MĆ</t>
  </si>
  <si>
    <t>c) odpratávanie žľabov, kanálov, chodníkov</t>
  </si>
  <si>
    <t>d) výroba a osadzovanie zábradlí</t>
  </si>
  <si>
    <t>Ochrana ŽP  z toho:</t>
  </si>
  <si>
    <t>a) zimná údržba na verejných priestranstvách v správe MČ</t>
  </si>
  <si>
    <t>b) zimná údržba na komunikáciach zverených do správy MČ</t>
  </si>
  <si>
    <t>Civilná ochrana</t>
  </si>
  <si>
    <t>02.2.0.</t>
  </si>
  <si>
    <t>1.</t>
  </si>
  <si>
    <t>Zmierňovanie následkov mimoriadnych udalostí</t>
  </si>
  <si>
    <t>PROGRAM 3:    Miestne komunikácie nezverené do správy MČ</t>
  </si>
  <si>
    <t>Údržba miestnych komunikácií</t>
  </si>
  <si>
    <t>a) údržba ciest, chodníkov, vpustí v medziblokovom priestore</t>
  </si>
  <si>
    <t>Ochrana životného prostredia inde neklasifikovaná</t>
  </si>
  <si>
    <t>c) oprava jám a výtlkov, osadzovanie zábran</t>
  </si>
  <si>
    <t>Cestná doprava  z toho:</t>
  </si>
  <si>
    <t>Staroba</t>
  </si>
  <si>
    <t xml:space="preserve">Mzdy, platy a ostatné osobné vyrovnania             </t>
  </si>
  <si>
    <t>Opravy a údržba budovy ZOS</t>
  </si>
  <si>
    <t>Pracovné odevy, obuv</t>
  </si>
  <si>
    <t>Potraviny pre klientov</t>
  </si>
  <si>
    <t>Palivo, mazivá, oleje do auta</t>
  </si>
  <si>
    <t>Servis, údržba a opravy služobného auta</t>
  </si>
  <si>
    <t>Poistné služobného auta</t>
  </si>
  <si>
    <t>Služby</t>
  </si>
  <si>
    <t>Prídel do soc. fondu</t>
  </si>
  <si>
    <t>Odmeny na základe dohôd</t>
  </si>
  <si>
    <t>Nemocenské dávky</t>
  </si>
  <si>
    <t>713 nákup stojov, zariadení, VT</t>
  </si>
  <si>
    <t>1.2.</t>
  </si>
  <si>
    <t>Nákup rybárskych lístkov</t>
  </si>
  <si>
    <t>Občasník Severka</t>
  </si>
  <si>
    <t>Vysielacie a vydavateľské služby-SEVERKA</t>
  </si>
  <si>
    <t>Tlač SEVERKA</t>
  </si>
  <si>
    <t>Povinnosti v zmysle zákona o verejnom zdravotnej starostlivosti</t>
  </si>
  <si>
    <t>a) Odstraňovanie nelegálnych skládok</t>
  </si>
  <si>
    <t>c) Zabepečovanie celoročného upratovania</t>
  </si>
  <si>
    <t>d) zber nebezpečného odpadu</t>
  </si>
  <si>
    <t>Zvoz a odvoz  komunálneho odpadu</t>
  </si>
  <si>
    <t>08.2.0.</t>
  </si>
  <si>
    <t>08.6.2.</t>
  </si>
  <si>
    <t>Rekreácia, kultúra a náboženstvo inde neklasifikované</t>
  </si>
  <si>
    <t>PROGRAM 4:  KULTÚRA a ŠPORT</t>
  </si>
  <si>
    <t>10.7.0.</t>
  </si>
  <si>
    <t>Jednorázové príspevky v hmotnej núdzi</t>
  </si>
  <si>
    <t>1.3.</t>
  </si>
  <si>
    <t>Poistné</t>
  </si>
  <si>
    <t>Opatrovateľská služba starých v byte občana (OS)</t>
  </si>
  <si>
    <t>Opatrovateľská služby v byte invalidných a ZŤP občanov</t>
  </si>
  <si>
    <t>Zariadenie opatrovateľskej služby  - celoročný pobyt s opatrovateľskou službou (ZOS)</t>
  </si>
  <si>
    <t>Pochovávanie osôb</t>
  </si>
  <si>
    <t>Dávky sociálnej pomoci - pomoc občanom v hmotnej núdzi</t>
  </si>
  <si>
    <t xml:space="preserve">        Program 1:   Služby občanom</t>
  </si>
  <si>
    <t xml:space="preserve">        Program 2:  Odpadové hospodárstvo</t>
  </si>
  <si>
    <t xml:space="preserve">        Program 3:   Komunikácie</t>
  </si>
  <si>
    <t xml:space="preserve">        Program 4:   Kultúra a šport</t>
  </si>
  <si>
    <t xml:space="preserve">        Program 5:   Prostredie pre život</t>
  </si>
  <si>
    <t xml:space="preserve">        Program 6:   Sociálne služby</t>
  </si>
  <si>
    <t xml:space="preserve">        Program 7:   Podporná činnosť</t>
  </si>
  <si>
    <t>Rozpočet 2011</t>
  </si>
  <si>
    <t>Z rozpočtu obce ( MMK)  z toho:</t>
  </si>
  <si>
    <t>Rozdiel  príjmov a výdavkov</t>
  </si>
  <si>
    <t>Rozdiel</t>
  </si>
  <si>
    <t>príjmov a výdavky bežného rozpočtu</t>
  </si>
  <si>
    <t>Trhoviská Mier, Merkúr</t>
  </si>
  <si>
    <t>PROGRAM 2:     Odpadové hospodárstvo</t>
  </si>
  <si>
    <t xml:space="preserve">Ochrana životného prostredia </t>
  </si>
  <si>
    <t>Obce</t>
  </si>
  <si>
    <t>2011</t>
  </si>
  <si>
    <t>Z rozpočtu obce ( MMK) na kapitálové výdavky</t>
  </si>
  <si>
    <t>Jubilanti od 65 rokov mesačné akcie</t>
  </si>
  <si>
    <t>Posedenia pri káve mesačne v KD</t>
  </si>
  <si>
    <t>Deň matiek</t>
  </si>
  <si>
    <t>Prenájom dopravných prostriedkov na organizovanie zájazdov:</t>
  </si>
  <si>
    <t>c) zájazd Sarospatak kúpalisko</t>
  </si>
  <si>
    <t>a) púť Levoča</t>
  </si>
  <si>
    <t>b) púť Gaboltov</t>
  </si>
  <si>
    <t>Mária bál</t>
  </si>
  <si>
    <t>d) púť Šaštín</t>
  </si>
  <si>
    <t>e) zájazd Nový Targ</t>
  </si>
  <si>
    <t>Katarínska zábava</t>
  </si>
  <si>
    <t>Kultúrne služby</t>
  </si>
  <si>
    <t>Organizácia kultúrnych aktivít v KD</t>
  </si>
  <si>
    <t>Uvítanie prváčikov ZŠ</t>
  </si>
  <si>
    <t>Primátorský punč</t>
  </si>
  <si>
    <t>Športové akcie</t>
  </si>
  <si>
    <t xml:space="preserve">Kultúrne služby </t>
  </si>
  <si>
    <t>Adminístratívne poplatky ostatné          - SP evidencia obyvateľstva</t>
  </si>
  <si>
    <t>Pod</t>
  </si>
  <si>
    <t>program</t>
  </si>
  <si>
    <t>1.1.1.</t>
  </si>
  <si>
    <t>1.1.2.</t>
  </si>
  <si>
    <t>1.4.</t>
  </si>
  <si>
    <t>Evidencia chovu zvierat</t>
  </si>
  <si>
    <t>Evidencia obyvateľstva</t>
  </si>
  <si>
    <t>01.1.1.6</t>
  </si>
  <si>
    <t>Obce - hlásenie pobytu občanov a reg. Obyv.</t>
  </si>
  <si>
    <t xml:space="preserve">Mzdy, platy a ostatné osobné vyrovnania              </t>
  </si>
  <si>
    <t>Úradné tabule</t>
  </si>
  <si>
    <t>Evidencia stavieb, budov, ulíc, verejných priestranstiev</t>
  </si>
  <si>
    <t>Osvedčovanie listín a podpisov</t>
  </si>
  <si>
    <t>1.8.</t>
  </si>
  <si>
    <t>1.9.</t>
  </si>
  <si>
    <t>prog-ram</t>
  </si>
  <si>
    <t>2.1.</t>
  </si>
  <si>
    <t>2.2.</t>
  </si>
  <si>
    <t>Pod-</t>
  </si>
  <si>
    <t>3.1.</t>
  </si>
  <si>
    <t>kód</t>
  </si>
  <si>
    <t>3.2.</t>
  </si>
  <si>
    <t>3.3.</t>
  </si>
  <si>
    <t>zdro-ja</t>
  </si>
  <si>
    <t>1.5.</t>
  </si>
  <si>
    <t>06.1.0.</t>
  </si>
  <si>
    <t>Rozvoj bývania</t>
  </si>
  <si>
    <t>Výroba a montáž uličných tabúľ, súpisných čísel a informačných zariadení</t>
  </si>
  <si>
    <t>d) doplňanie chýbajúcich cestných kanalizačných vpustí a poklopov</t>
  </si>
  <si>
    <t>b) prístupové cesty, parkoviská, prechodové chodníky, schody</t>
  </si>
  <si>
    <t>c)  údržba nástupíšt MHD</t>
  </si>
  <si>
    <t>Spevňovanie a opravy plôch nástupíšť na zastávkach MHD</t>
  </si>
  <si>
    <t>4.1.</t>
  </si>
  <si>
    <t>4.2.</t>
  </si>
  <si>
    <t>4.3.</t>
  </si>
  <si>
    <t>4.4.</t>
  </si>
  <si>
    <t>4.5.</t>
  </si>
  <si>
    <t>pod</t>
  </si>
  <si>
    <t>Kód zdro-ja</t>
  </si>
  <si>
    <t xml:space="preserve">prog-ram </t>
  </si>
  <si>
    <t>Mikulášska nádielka pre členov KD, odbojárov</t>
  </si>
  <si>
    <t>Mikulášska nádielka pre deti MŠ, prváčikov</t>
  </si>
  <si>
    <t>5.1.</t>
  </si>
  <si>
    <t>5.3.</t>
  </si>
  <si>
    <t>5.4.</t>
  </si>
  <si>
    <t>5.6.</t>
  </si>
  <si>
    <t>5.5.</t>
  </si>
  <si>
    <t>6.2.</t>
  </si>
  <si>
    <t>6.3.</t>
  </si>
  <si>
    <t>6.4.</t>
  </si>
  <si>
    <t>6.1.1.</t>
  </si>
  <si>
    <t>6.1.2.</t>
  </si>
  <si>
    <t>6.1.3.</t>
  </si>
  <si>
    <t>Opatrovateľská služba seniorov v byte občana (OS)</t>
  </si>
  <si>
    <t>Náboženské a iné spoločenské služby</t>
  </si>
  <si>
    <t>Členstvo v združeniach</t>
  </si>
  <si>
    <t>Členské príspevky ( Združenie kontrolórov)</t>
  </si>
  <si>
    <t>Členské príspevky (Cassoviainfo)</t>
  </si>
  <si>
    <t>7.2.</t>
  </si>
  <si>
    <t>7.1.1.</t>
  </si>
  <si>
    <t>7.1.2.</t>
  </si>
  <si>
    <t>Účtovníctvo</t>
  </si>
  <si>
    <t>7.3.</t>
  </si>
  <si>
    <t>01.1.16.</t>
  </si>
  <si>
    <t>5.2.1.</t>
  </si>
  <si>
    <t>kategó-ria</t>
  </si>
  <si>
    <t>Organizácia kultúrnych aktivít pre mládež</t>
  </si>
  <si>
    <t>Kultúlrna spolupráca</t>
  </si>
  <si>
    <t>Športové akcia</t>
  </si>
  <si>
    <t>Otvorenie viacúčelového ihriska</t>
  </si>
  <si>
    <t xml:space="preserve"> Futbalový turnaj o pohár starostky MČ Košice-Sever</t>
  </si>
  <si>
    <t>Branný deň, jar, leto</t>
  </si>
  <si>
    <t>Nohejbalový turnaj</t>
  </si>
  <si>
    <t>Evodencia chovu zvierat</t>
  </si>
  <si>
    <t>Úradné tabuľe</t>
  </si>
  <si>
    <t>Civilná obrana</t>
  </si>
  <si>
    <t>Petície, sťažnosti, podania</t>
  </si>
  <si>
    <t>Audit</t>
  </si>
  <si>
    <t xml:space="preserve">Audit </t>
  </si>
  <si>
    <t>Náboženstvo a iné spoločenské služby</t>
  </si>
  <si>
    <t>Rekapitulácia</t>
  </si>
  <si>
    <t>Reister obnovy evidencie obyvateľstva</t>
  </si>
  <si>
    <t>1.10</t>
  </si>
  <si>
    <t>Energie, komunikácie,</t>
  </si>
  <si>
    <t>v €</t>
  </si>
  <si>
    <t>na rok</t>
  </si>
  <si>
    <t xml:space="preserve"> na rok  </t>
  </si>
  <si>
    <t>Iné príjmy z podnikania ( Majáles reklama)</t>
  </si>
  <si>
    <t xml:space="preserve">Príjmy z podnikania </t>
  </si>
  <si>
    <t xml:space="preserve">                                                              - SP ekonomické oddelenie</t>
  </si>
  <si>
    <t xml:space="preserve">                                                              - SP výherné automaty</t>
  </si>
  <si>
    <t xml:space="preserve">                                                              - SP  overovanie podpisov</t>
  </si>
  <si>
    <t xml:space="preserve">                                                               - SP za známky pre psov</t>
  </si>
  <si>
    <t xml:space="preserve">                                                        - príjem za majáles</t>
  </si>
  <si>
    <t xml:space="preserve">Príjmy z  prenájmu trhovísk </t>
  </si>
  <si>
    <t>Vrátené neoprávnené použité fin. prostriedky</t>
  </si>
  <si>
    <t>Vrátené neoprávnené použité fin. prostriedky od nezisk. Org.</t>
  </si>
  <si>
    <t xml:space="preserve">                                        - na prenesený výkon štátnej správy, AČ</t>
  </si>
  <si>
    <t>podpolož-ka</t>
  </si>
  <si>
    <t>Akcia v rámci Dňa mesta Košice</t>
  </si>
  <si>
    <t xml:space="preserve">                                        - na prenesený výkon štátnej správy, </t>
  </si>
  <si>
    <t>Nákup interierovného vybavenia pre evidenciu obyvateľstva</t>
  </si>
  <si>
    <t>Projekt Európsky administrátor samosprávy - 5 % spolufinancovanie so ŠR</t>
  </si>
  <si>
    <t>Projekt Európsky administrátor samosprávy výdavky z prostriedkov ŠR - 95 %</t>
  </si>
  <si>
    <t>Opravy a údržba</t>
  </si>
  <si>
    <t>Príjmy z prenájmu trhovísk</t>
  </si>
  <si>
    <t xml:space="preserve">                                                              - SP - ekonomické oddelenie</t>
  </si>
  <si>
    <t xml:space="preserve">                                                              - SP - overovanie podpisov</t>
  </si>
  <si>
    <t xml:space="preserve">                                                              - SP - za známky pre psov</t>
  </si>
  <si>
    <t xml:space="preserve">Mzdy, platy a ostatné osobné vyrovnania    AČ         </t>
  </si>
  <si>
    <t>Poistné a príspevky do poisťovní AČ</t>
  </si>
  <si>
    <t xml:space="preserve">Mzdy, platy a ostatné osobné vyrovnania     AČ        </t>
  </si>
  <si>
    <t xml:space="preserve">06.2.0. </t>
  </si>
  <si>
    <t>Rozvoj obcí z toho :</t>
  </si>
  <si>
    <t>Nákup materiálu pre AČ</t>
  </si>
  <si>
    <t xml:space="preserve">                                        - na prenesený výkon štátnej správy AČ</t>
  </si>
  <si>
    <t>Výstavba spevnených plôch a klietok pre kontajnery na odpad</t>
  </si>
  <si>
    <t>Bezbarierový vstup do budovy</t>
  </si>
  <si>
    <t>Mzdy, platy a  ostatné   osobné  vyrovnania, odmeny                    ( starostka,  prednosta, kontrolór, pracovníci MÚ)</t>
  </si>
  <si>
    <t>Reprezentačné starostka, MR, MZ, komisie</t>
  </si>
  <si>
    <t>21</t>
  </si>
  <si>
    <t>Transfér z SIA na projekt Európsky administrátor samosprávy</t>
  </si>
  <si>
    <t>3.1.2.</t>
  </si>
  <si>
    <t>3.1.1.</t>
  </si>
  <si>
    <t>MDŽ</t>
  </si>
  <si>
    <t>Deň učiteľov</t>
  </si>
  <si>
    <t>Posedenie pri stromčeku</t>
  </si>
  <si>
    <t>Basketbalový turnaj</t>
  </si>
  <si>
    <t>Novoročné stretnutie dôchodcov</t>
  </si>
  <si>
    <t>Fašiangy  pre dôchodcov</t>
  </si>
  <si>
    <t>Organizovanie kultúrnych aktivít pre mládež</t>
  </si>
  <si>
    <t xml:space="preserve">Organizácia kultúrnych aktivít pre seniorov </t>
  </si>
  <si>
    <t>Opatrovateľská služba v byte invalidných a ZŤP občanov</t>
  </si>
  <si>
    <t>09.5.0.2.</t>
  </si>
  <si>
    <t>Centrum voľného času</t>
  </si>
  <si>
    <t xml:space="preserve">Denné centrum </t>
  </si>
  <si>
    <t>Denné centrum</t>
  </si>
  <si>
    <t>v  €</t>
  </si>
  <si>
    <t>Schválený rozpočet na rok 2009</t>
  </si>
  <si>
    <t>Návrh na rok 2012</t>
  </si>
  <si>
    <t xml:space="preserve">Spolu </t>
  </si>
  <si>
    <t xml:space="preserve">630 tovary a služby </t>
  </si>
  <si>
    <t xml:space="preserve">620 odvody </t>
  </si>
  <si>
    <t xml:space="preserve">610 mzdy </t>
  </si>
  <si>
    <t>Spolu</t>
  </si>
  <si>
    <t>Bežné a kapitálové výdaje spolu na rok 2010</t>
  </si>
  <si>
    <t>Poistné pre AČ</t>
  </si>
  <si>
    <t xml:space="preserve">640 bežné transféry </t>
  </si>
  <si>
    <t xml:space="preserve">717 realizácia stavieb </t>
  </si>
  <si>
    <t xml:space="preserve">716  projektová dokumentácia </t>
  </si>
  <si>
    <t xml:space="preserve">spolu </t>
  </si>
  <si>
    <t xml:space="preserve">714 nákup osobných automobilov  </t>
  </si>
  <si>
    <t xml:space="preserve">713 nákup stojov, zariadení, VT </t>
  </si>
  <si>
    <t>713 nákup výpočtovej techniky</t>
  </si>
  <si>
    <t>d</t>
  </si>
  <si>
    <t>Rozpočet 2012</t>
  </si>
  <si>
    <t>11T1</t>
  </si>
  <si>
    <t xml:space="preserve">Bežné a kapitálové výdaje spolu na rok 2010 </t>
  </si>
  <si>
    <t>Schválený</t>
  </si>
  <si>
    <t>Návrh</t>
  </si>
  <si>
    <t>rozpočtu</t>
  </si>
  <si>
    <t>8a</t>
  </si>
  <si>
    <t>1a</t>
  </si>
  <si>
    <t>bežný transfér pre jednotlivcov</t>
  </si>
  <si>
    <t>Ďalšie sociálne služby - staroba</t>
  </si>
  <si>
    <t>6.5.</t>
  </si>
  <si>
    <t>Stravovanie dôchodcov</t>
  </si>
  <si>
    <t>Oprava v budove MU a okolia</t>
  </si>
  <si>
    <t>Obce - hlásenie pobytu občanov a reg. obyv.</t>
  </si>
  <si>
    <t>Palivo, mazivá, oleje do auta, pneumatiky</t>
  </si>
  <si>
    <t>nájomné soc. Zariadenia</t>
  </si>
  <si>
    <t>Údržba strechy, stolov, WC</t>
  </si>
  <si>
    <t>celkom</t>
  </si>
  <si>
    <t>rekonštrukcie povrchov, opravy jám, výtlkov, osadzovanie zábran</t>
  </si>
  <si>
    <t>doplňanie chýbajúcich cesných kanalizačných vpustí a poklopov</t>
  </si>
  <si>
    <t>doplňanie chýbajúcich dopravných značiek a dopravného značenia</t>
  </si>
  <si>
    <t>zimná údržba na verejných priestranstvách v správe MČ,</t>
  </si>
  <si>
    <t>zimná údržba na na komunikáciách nezverených do správy MČ,</t>
  </si>
  <si>
    <t>Úrazové poistenie - Soc. poisťovňa</t>
  </si>
  <si>
    <t>Ostatné služby</t>
  </si>
  <si>
    <t>Odchodné do dôchodku</t>
  </si>
  <si>
    <t>Realizácia výstavby detského ihriska na Podhradovej       ( bývalé DJ)</t>
  </si>
  <si>
    <t>24</t>
  </si>
  <si>
    <t>Vatra zvrchovanosti</t>
  </si>
  <si>
    <t>Prebytok, schodok</t>
  </si>
  <si>
    <t>Bežný transfér pre jednotlivcov</t>
  </si>
  <si>
    <t xml:space="preserve">                   - detské ihrisko DJ Podhradová, </t>
  </si>
  <si>
    <t xml:space="preserve">                                                       - príjem za majáles</t>
  </si>
  <si>
    <t>Vrátené neoprávnené použité fin. prostriedky od nezisk.org.</t>
  </si>
  <si>
    <t>Programovy_rozpocet_2010 - 2012 Mč Košice-Sever.xls - správa o kompatibilite</t>
  </si>
  <si>
    <t>Spustiť v 23.11.2009 15:57</t>
  </si>
  <si>
    <t>Nasledovné funkcie v tomto zošite nie sú podporované v starších verziách programu Excel. Ak tento zošit uložíte v staršom formáte súboru, tieto funkcie sa môžu stratiť alebo sa môže zmeniť ich funkčnosť.</t>
  </si>
  <si>
    <t>Mierna strata zobrazenia</t>
  </si>
  <si>
    <t>počet výskytov</t>
  </si>
  <si>
    <t>Niektoré bunky alebo štýly v tomto zošite obsahujú formátovanie, ktoré vybratý formát súboru nepodporuje. Tieto formáty sa skonvertujú do najbližšieho dostupného formátu.</t>
  </si>
  <si>
    <t>Za predaj výrobkov, tovarov a služieb-príjmy za Denné centrum</t>
  </si>
  <si>
    <t xml:space="preserve">                                      - na stravovanie</t>
  </si>
  <si>
    <t xml:space="preserve">                   - detské ihrisko DJ Podhradová zo ŠR</t>
  </si>
  <si>
    <t xml:space="preserve">Majáles MĆ </t>
  </si>
  <si>
    <t>Kapitálový transfér pre Správu mestskej zelene na rekonštrukcie, modernizácie detských ihrísk</t>
  </si>
  <si>
    <t>723 kapitálové transféry</t>
  </si>
  <si>
    <t xml:space="preserve">                  - rekonštrukciu a modernizáciu detských ihrísk</t>
  </si>
  <si>
    <t>Deň detí</t>
  </si>
  <si>
    <t>Privítanie novorodencov</t>
  </si>
  <si>
    <t>09.1.1.</t>
  </si>
  <si>
    <t>Predškolská výchova</t>
  </si>
  <si>
    <t>Podpora škôlok, kultúrnych a športových  podujatí</t>
  </si>
  <si>
    <t>pracovný aktív VS a samosprávy</t>
  </si>
  <si>
    <t>Všeobecný materiál</t>
  </si>
  <si>
    <t>Podpora škôlok na kultúrne a športové akcie - nešpecifikované</t>
  </si>
  <si>
    <t xml:space="preserve">Ocenenie talentovaných detí a mládeže a významných osobností MČ </t>
  </si>
  <si>
    <t>Programový rozpočet mestskej časti Košice-Sever na rok 2011</t>
  </si>
  <si>
    <t>Schválený rozpočet na rok 2010</t>
  </si>
  <si>
    <t>Návrh na rok 2013</t>
  </si>
  <si>
    <t>Príjmy zo zrušených miestnych poplaltkov</t>
  </si>
  <si>
    <t xml:space="preserve">                                                              -  SP banské výťažky</t>
  </si>
  <si>
    <t>Príjmy z náhrad poistného plnenia</t>
  </si>
  <si>
    <t>006</t>
  </si>
  <si>
    <t xml:space="preserve">                                      - na povodeň</t>
  </si>
  <si>
    <t>Tuzemské bežné transfery subjektom nezaradeným do VS:</t>
  </si>
  <si>
    <t>Bežný transfér od ádu sv. Lazara z Jeruzalema pre ZOS</t>
  </si>
  <si>
    <t>Príjmy z predaja pozemku -odstúpenie od zmluvy</t>
  </si>
  <si>
    <t>z účtu zvláštnych prostriedkov</t>
  </si>
  <si>
    <t>Prevod z ÚZP</t>
  </si>
  <si>
    <t>Rozpočet na rok 2011</t>
  </si>
  <si>
    <t>Bežné a kapitálové výdaje spolu na rok 2011</t>
  </si>
  <si>
    <t>Majáles MĆ  zo sponzorského</t>
  </si>
  <si>
    <t>11T2</t>
  </si>
  <si>
    <t>Opravy a údržba budovy ZOS sponzorské</t>
  </si>
  <si>
    <t>Rozpočet 2013</t>
  </si>
  <si>
    <t>2012</t>
  </si>
  <si>
    <t>Programový rozpočet mestskej časti Košice -Sever na rok 2012 - 2013</t>
  </si>
  <si>
    <t xml:space="preserve">                                                              - SP banské výťažky</t>
  </si>
  <si>
    <t>e) Oprava a úpravaa jestuvúcich komunikácií, parkovísk, spevnených plôch pre parkovanie osobných áut v medzi blokových priestoroch v MČ</t>
  </si>
  <si>
    <t>Kultúrne leto</t>
  </si>
  <si>
    <t>Vianoce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</si>
</sst>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\ _K_č"/>
  </numFmts>
  <fonts count="11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i/>
      <sz val="14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"/>
      <family val="2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b/>
      <sz val="8"/>
      <name val="Arial CE"/>
      <family val="2"/>
      <charset val="238"/>
    </font>
    <font>
      <b/>
      <i/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b/>
      <i/>
      <u/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name val="Arial"/>
      <family val="2"/>
      <charset val="238"/>
    </font>
    <font>
      <b/>
      <i/>
      <sz val="10"/>
      <name val="Arial CE"/>
      <family val="2"/>
      <charset val="238"/>
    </font>
    <font>
      <sz val="8"/>
      <color indexed="10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 CE"/>
      <family val="2"/>
      <charset val="238"/>
    </font>
    <font>
      <b/>
      <i/>
      <vertAlign val="superscript"/>
      <sz val="12"/>
      <name val="Arial CE"/>
      <family val="2"/>
      <charset val="238"/>
    </font>
    <font>
      <b/>
      <sz val="8"/>
      <name val="Arial"/>
      <family val="2"/>
      <charset val="238"/>
    </font>
    <font>
      <b/>
      <sz val="15"/>
      <color indexed="12"/>
      <name val="Tahoma"/>
      <family val="2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11"/>
      <color indexed="12"/>
      <name val="Arial CE"/>
      <family val="2"/>
      <charset val="238"/>
    </font>
    <font>
      <sz val="11"/>
      <color indexed="12"/>
      <name val="Arial"/>
      <family val="2"/>
      <charset val="238"/>
    </font>
    <font>
      <b/>
      <sz val="12"/>
      <color indexed="12"/>
      <name val="Tahoma"/>
      <family val="2"/>
      <charset val="238"/>
    </font>
    <font>
      <b/>
      <sz val="12"/>
      <name val="Arial CE"/>
      <family val="2"/>
      <charset val="238"/>
    </font>
    <font>
      <sz val="10"/>
      <color indexed="12"/>
      <name val="Arial"/>
      <family val="2"/>
      <charset val="238"/>
    </font>
    <font>
      <b/>
      <sz val="10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12"/>
      <name val="Tahoma"/>
      <family val="2"/>
      <charset val="238"/>
    </font>
    <font>
      <sz val="10"/>
      <color indexed="12"/>
      <name val="Tahoma"/>
      <family val="2"/>
      <charset val="238"/>
    </font>
    <font>
      <sz val="12"/>
      <name val="Arial"/>
      <family val="2"/>
      <charset val="238"/>
    </font>
    <font>
      <sz val="8"/>
      <color indexed="12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8"/>
      <name val="Arial"/>
      <family val="2"/>
      <charset val="238"/>
    </font>
    <font>
      <b/>
      <sz val="14"/>
      <name val="Arial CE"/>
      <family val="2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color indexed="12"/>
      <name val="Tahoma"/>
      <family val="2"/>
      <charset val="238"/>
    </font>
    <font>
      <b/>
      <i/>
      <sz val="16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i/>
      <sz val="18"/>
      <name val="Arial CE"/>
      <family val="2"/>
      <charset val="238"/>
    </font>
    <font>
      <sz val="18"/>
      <name val="Arial CE"/>
      <family val="2"/>
      <charset val="238"/>
    </font>
    <font>
      <b/>
      <sz val="18"/>
      <name val="Times New Roman"/>
      <family val="1"/>
      <charset val="238"/>
    </font>
    <font>
      <b/>
      <sz val="18"/>
      <name val="Arial CE"/>
      <family val="2"/>
      <charset val="238"/>
    </font>
    <font>
      <sz val="18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b/>
      <sz val="18"/>
      <color indexed="10"/>
      <name val="Arial CE"/>
      <family val="2"/>
      <charset val="238"/>
    </font>
    <font>
      <sz val="18"/>
      <color indexed="8"/>
      <name val="Arial CE"/>
      <family val="2"/>
      <charset val="238"/>
    </font>
    <font>
      <b/>
      <i/>
      <sz val="18"/>
      <color indexed="8"/>
      <name val="Arial CE"/>
      <family val="2"/>
      <charset val="238"/>
    </font>
    <font>
      <b/>
      <sz val="24"/>
      <color indexed="12"/>
      <name val="Tahoma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450666829432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90">
    <xf numFmtId="0" fontId="0" fillId="0" borderId="0" xfId="0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3" fontId="6" fillId="0" borderId="3" xfId="0" applyNumberFormat="1" applyFont="1" applyFill="1" applyBorder="1" applyAlignment="1">
      <alignment horizontal="right"/>
    </xf>
    <xf numFmtId="3" fontId="6" fillId="0" borderId="4" xfId="0" applyNumberFormat="1" applyFont="1" applyFill="1" applyBorder="1" applyAlignment="1">
      <alignment horizontal="right"/>
    </xf>
    <xf numFmtId="3" fontId="6" fillId="0" borderId="4" xfId="0" applyNumberFormat="1" applyFont="1" applyFill="1" applyBorder="1"/>
    <xf numFmtId="3" fontId="6" fillId="0" borderId="2" xfId="0" applyNumberFormat="1" applyFont="1" applyFill="1" applyBorder="1" applyAlignment="1">
      <alignment horizontal="right"/>
    </xf>
    <xf numFmtId="3" fontId="6" fillId="0" borderId="5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3" fontId="0" fillId="0" borderId="0" xfId="0" applyNumberFormat="1"/>
    <xf numFmtId="49" fontId="7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26" fillId="0" borderId="0" xfId="0" applyFont="1"/>
    <xf numFmtId="0" fontId="24" fillId="0" borderId="3" xfId="0" applyFont="1" applyBorder="1"/>
    <xf numFmtId="0" fontId="19" fillId="0" borderId="3" xfId="0" applyFont="1" applyBorder="1"/>
    <xf numFmtId="0" fontId="10" fillId="0" borderId="0" xfId="0" applyFont="1" applyBorder="1" applyAlignment="1">
      <alignment horizontal="center"/>
    </xf>
    <xf numFmtId="0" fontId="28" fillId="0" borderId="0" xfId="0" applyFont="1"/>
    <xf numFmtId="0" fontId="29" fillId="0" borderId="0" xfId="0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30" fillId="0" borderId="0" xfId="0" applyFont="1" applyBorder="1" applyAlignment="1">
      <alignment horizontal="left"/>
    </xf>
    <xf numFmtId="0" fontId="19" fillId="2" borderId="6" xfId="0" applyFont="1" applyFill="1" applyBorder="1"/>
    <xf numFmtId="0" fontId="21" fillId="2" borderId="7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18" fillId="0" borderId="0" xfId="0" applyFont="1" applyBorder="1"/>
    <xf numFmtId="0" fontId="5" fillId="0" borderId="2" xfId="0" applyFont="1" applyBorder="1"/>
    <xf numFmtId="0" fontId="18" fillId="0" borderId="10" xfId="0" applyFont="1" applyBorder="1"/>
    <xf numFmtId="0" fontId="25" fillId="0" borderId="0" xfId="0" applyFont="1" applyBorder="1"/>
    <xf numFmtId="0" fontId="5" fillId="0" borderId="11" xfId="0" applyFont="1" applyBorder="1"/>
    <xf numFmtId="0" fontId="25" fillId="0" borderId="12" xfId="0" applyFont="1" applyBorder="1"/>
    <xf numFmtId="0" fontId="24" fillId="0" borderId="0" xfId="0" applyFont="1"/>
    <xf numFmtId="0" fontId="31" fillId="0" borderId="0" xfId="0" applyFont="1"/>
    <xf numFmtId="0" fontId="19" fillId="0" borderId="0" xfId="0" applyFont="1"/>
    <xf numFmtId="0" fontId="32" fillId="0" borderId="3" xfId="0" applyFont="1" applyBorder="1" applyAlignment="1">
      <alignment horizontal="left"/>
    </xf>
    <xf numFmtId="0" fontId="32" fillId="0" borderId="3" xfId="0" applyFont="1" applyBorder="1"/>
    <xf numFmtId="0" fontId="5" fillId="3" borderId="2" xfId="0" applyFont="1" applyFill="1" applyBorder="1" applyAlignment="1">
      <alignment horizontal="center"/>
    </xf>
    <xf numFmtId="0" fontId="11" fillId="3" borderId="3" xfId="0" applyFont="1" applyFill="1" applyBorder="1"/>
    <xf numFmtId="0" fontId="5" fillId="4" borderId="2" xfId="0" applyFont="1" applyFill="1" applyBorder="1" applyAlignment="1">
      <alignment horizontal="center"/>
    </xf>
    <xf numFmtId="0" fontId="11" fillId="4" borderId="3" xfId="0" applyFont="1" applyFill="1" applyBorder="1"/>
    <xf numFmtId="0" fontId="33" fillId="0" borderId="0" xfId="0" applyFont="1"/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49" fontId="7" fillId="3" borderId="15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7" fillId="3" borderId="13" xfId="0" applyNumberFormat="1" applyFont="1" applyFill="1" applyBorder="1" applyAlignment="1">
      <alignment horizontal="center"/>
    </xf>
    <xf numFmtId="3" fontId="9" fillId="3" borderId="3" xfId="0" applyNumberFormat="1" applyFont="1" applyFill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8" fillId="3" borderId="3" xfId="0" applyFont="1" applyFill="1" applyBorder="1"/>
    <xf numFmtId="0" fontId="9" fillId="3" borderId="17" xfId="0" applyFont="1" applyFill="1" applyBorder="1"/>
    <xf numFmtId="0" fontId="9" fillId="3" borderId="18" xfId="0" applyFont="1" applyFill="1" applyBorder="1"/>
    <xf numFmtId="3" fontId="4" fillId="3" borderId="2" xfId="0" applyNumberFormat="1" applyFont="1" applyFill="1" applyBorder="1" applyAlignment="1">
      <alignment horizontal="right"/>
    </xf>
    <xf numFmtId="3" fontId="4" fillId="3" borderId="3" xfId="0" applyNumberFormat="1" applyFont="1" applyFill="1" applyBorder="1" applyAlignment="1">
      <alignment horizontal="right"/>
    </xf>
    <xf numFmtId="49" fontId="8" fillId="3" borderId="19" xfId="0" applyNumberFormat="1" applyFont="1" applyFill="1" applyBorder="1" applyAlignment="1">
      <alignment horizontal="left"/>
    </xf>
    <xf numFmtId="3" fontId="4" fillId="3" borderId="3" xfId="0" applyNumberFormat="1" applyFont="1" applyFill="1" applyBorder="1"/>
    <xf numFmtId="3" fontId="4" fillId="3" borderId="2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3" fontId="4" fillId="3" borderId="21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3" borderId="18" xfId="0" applyFont="1" applyFill="1" applyBorder="1"/>
    <xf numFmtId="0" fontId="12" fillId="5" borderId="22" xfId="0" applyFont="1" applyFill="1" applyBorder="1" applyAlignment="1">
      <alignment vertical="center"/>
    </xf>
    <xf numFmtId="0" fontId="5" fillId="5" borderId="22" xfId="0" applyFont="1" applyFill="1" applyBorder="1" applyAlignment="1"/>
    <xf numFmtId="0" fontId="5" fillId="5" borderId="23" xfId="0" applyFont="1" applyFill="1" applyBorder="1" applyAlignment="1"/>
    <xf numFmtId="0" fontId="5" fillId="0" borderId="24" xfId="0" applyFont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49" fontId="7" fillId="3" borderId="25" xfId="0" applyNumberFormat="1" applyFont="1" applyFill="1" applyBorder="1" applyAlignment="1">
      <alignment horizontal="center"/>
    </xf>
    <xf numFmtId="0" fontId="8" fillId="3" borderId="4" xfId="0" applyFont="1" applyFill="1" applyBorder="1"/>
    <xf numFmtId="0" fontId="5" fillId="0" borderId="25" xfId="0" applyFont="1" applyBorder="1" applyAlignment="1">
      <alignment horizontal="center"/>
    </xf>
    <xf numFmtId="0" fontId="6" fillId="6" borderId="0" xfId="0" applyFont="1" applyFill="1" applyBorder="1"/>
    <xf numFmtId="3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5" fillId="6" borderId="0" xfId="0" applyNumberFormat="1" applyFont="1" applyFill="1" applyBorder="1"/>
    <xf numFmtId="49" fontId="8" fillId="3" borderId="3" xfId="0" applyNumberFormat="1" applyFont="1" applyFill="1" applyBorder="1" applyAlignment="1">
      <alignment horizontal="left"/>
    </xf>
    <xf numFmtId="49" fontId="7" fillId="3" borderId="3" xfId="0" applyNumberFormat="1" applyFont="1" applyFill="1" applyBorder="1" applyAlignment="1">
      <alignment horizontal="center"/>
    </xf>
    <xf numFmtId="0" fontId="20" fillId="4" borderId="3" xfId="0" applyFont="1" applyFill="1" applyBorder="1" applyAlignment="1">
      <alignment horizontal="center"/>
    </xf>
    <xf numFmtId="0" fontId="34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18" xfId="0" applyFont="1" applyFill="1" applyBorder="1" applyAlignment="1"/>
    <xf numFmtId="3" fontId="8" fillId="4" borderId="21" xfId="0" applyNumberFormat="1" applyFont="1" applyFill="1" applyBorder="1" applyAlignment="1"/>
    <xf numFmtId="3" fontId="8" fillId="4" borderId="2" xfId="0" applyNumberFormat="1" applyFont="1" applyFill="1" applyBorder="1" applyAlignment="1"/>
    <xf numFmtId="3" fontId="8" fillId="4" borderId="3" xfId="0" applyNumberFormat="1" applyFont="1" applyFill="1" applyBorder="1" applyAlignment="1"/>
    <xf numFmtId="0" fontId="2" fillId="7" borderId="26" xfId="0" applyFont="1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7" xfId="0" applyFill="1" applyBorder="1"/>
    <xf numFmtId="0" fontId="2" fillId="7" borderId="27" xfId="0" applyFont="1" applyFill="1" applyBorder="1" applyAlignment="1">
      <alignment horizontal="center"/>
    </xf>
    <xf numFmtId="49" fontId="3" fillId="7" borderId="28" xfId="0" applyNumberFormat="1" applyFont="1" applyFill="1" applyBorder="1" applyAlignment="1">
      <alignment horizontal="center"/>
    </xf>
    <xf numFmtId="49" fontId="4" fillId="7" borderId="28" xfId="0" applyNumberFormat="1" applyFont="1" applyFill="1" applyBorder="1" applyAlignment="1">
      <alignment horizontal="center"/>
    </xf>
    <xf numFmtId="49" fontId="5" fillId="7" borderId="28" xfId="0" applyNumberFormat="1" applyFont="1" applyFill="1" applyBorder="1" applyAlignment="1">
      <alignment horizontal="center"/>
    </xf>
    <xf numFmtId="0" fontId="5" fillId="7" borderId="29" xfId="0" applyFont="1" applyFill="1" applyBorder="1"/>
    <xf numFmtId="0" fontId="2" fillId="7" borderId="21" xfId="0" applyFont="1" applyFill="1" applyBorder="1" applyAlignment="1">
      <alignment horizontal="center"/>
    </xf>
    <xf numFmtId="0" fontId="5" fillId="7" borderId="30" xfId="0" applyFont="1" applyFill="1" applyBorder="1" applyAlignment="1">
      <alignment horizontal="center"/>
    </xf>
    <xf numFmtId="49" fontId="5" fillId="7" borderId="30" xfId="0" applyNumberFormat="1" applyFont="1" applyFill="1" applyBorder="1" applyAlignment="1">
      <alignment horizontal="center"/>
    </xf>
    <xf numFmtId="49" fontId="5" fillId="7" borderId="31" xfId="0" applyNumberFormat="1" applyFont="1" applyFill="1" applyBorder="1" applyAlignment="1">
      <alignment horizontal="center"/>
    </xf>
    <xf numFmtId="0" fontId="5" fillId="7" borderId="20" xfId="0" applyFont="1" applyFill="1" applyBorder="1"/>
    <xf numFmtId="0" fontId="2" fillId="7" borderId="1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49" fontId="5" fillId="7" borderId="15" xfId="0" applyNumberFormat="1" applyFont="1" applyFill="1" applyBorder="1" applyAlignment="1">
      <alignment horizontal="center"/>
    </xf>
    <xf numFmtId="49" fontId="5" fillId="7" borderId="0" xfId="0" applyNumberFormat="1" applyFont="1" applyFill="1" applyBorder="1" applyAlignment="1">
      <alignment horizontal="center"/>
    </xf>
    <xf numFmtId="0" fontId="5" fillId="7" borderId="17" xfId="0" applyFont="1" applyFill="1" applyBorder="1"/>
    <xf numFmtId="0" fontId="2" fillId="7" borderId="16" xfId="0" applyFont="1" applyFill="1" applyBorder="1" applyAlignment="1">
      <alignment horizontal="center"/>
    </xf>
    <xf numFmtId="0" fontId="5" fillId="7" borderId="32" xfId="0" applyFont="1" applyFill="1" applyBorder="1" applyAlignment="1">
      <alignment horizontal="center"/>
    </xf>
    <xf numFmtId="49" fontId="5" fillId="7" borderId="32" xfId="0" applyNumberFormat="1" applyFont="1" applyFill="1" applyBorder="1" applyAlignment="1">
      <alignment horizontal="center"/>
    </xf>
    <xf numFmtId="49" fontId="5" fillId="7" borderId="33" xfId="0" applyNumberFormat="1" applyFont="1" applyFill="1" applyBorder="1" applyAlignment="1">
      <alignment horizontal="center"/>
    </xf>
    <xf numFmtId="0" fontId="5" fillId="7" borderId="34" xfId="0" applyFont="1" applyFill="1" applyBorder="1"/>
    <xf numFmtId="0" fontId="20" fillId="4" borderId="35" xfId="0" applyFont="1" applyFill="1" applyBorder="1" applyAlignment="1">
      <alignment horizontal="center"/>
    </xf>
    <xf numFmtId="0" fontId="34" fillId="4" borderId="36" xfId="0" applyFont="1" applyFill="1" applyBorder="1" applyAlignment="1"/>
    <xf numFmtId="0" fontId="5" fillId="4" borderId="36" xfId="0" applyFont="1" applyFill="1" applyBorder="1" applyAlignment="1"/>
    <xf numFmtId="0" fontId="5" fillId="4" borderId="37" xfId="0" applyFont="1" applyFill="1" applyBorder="1" applyAlignment="1"/>
    <xf numFmtId="3" fontId="34" fillId="5" borderId="38" xfId="0" applyNumberFormat="1" applyFont="1" applyFill="1" applyBorder="1" applyAlignment="1"/>
    <xf numFmtId="3" fontId="8" fillId="4" borderId="20" xfId="0" applyNumberFormat="1" applyFont="1" applyFill="1" applyBorder="1" applyAlignment="1"/>
    <xf numFmtId="0" fontId="20" fillId="4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9" fillId="3" borderId="39" xfId="0" applyFont="1" applyFill="1" applyBorder="1"/>
    <xf numFmtId="0" fontId="5" fillId="4" borderId="3" xfId="0" applyFont="1" applyFill="1" applyBorder="1" applyAlignment="1"/>
    <xf numFmtId="0" fontId="5" fillId="0" borderId="0" xfId="0" applyFont="1" applyFill="1" applyBorder="1" applyAlignment="1"/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ill="1" applyBorder="1"/>
    <xf numFmtId="0" fontId="9" fillId="3" borderId="40" xfId="0" applyFont="1" applyFill="1" applyBorder="1"/>
    <xf numFmtId="3" fontId="8" fillId="4" borderId="1" xfId="0" applyNumberFormat="1" applyFont="1" applyFill="1" applyBorder="1" applyAlignment="1"/>
    <xf numFmtId="49" fontId="7" fillId="0" borderId="4" xfId="0" applyNumberFormat="1" applyFont="1" applyFill="1" applyBorder="1" applyAlignment="1">
      <alignment horizontal="center"/>
    </xf>
    <xf numFmtId="3" fontId="8" fillId="4" borderId="17" xfId="0" applyNumberFormat="1" applyFont="1" applyFill="1" applyBorder="1" applyAlignment="1"/>
    <xf numFmtId="3" fontId="8" fillId="0" borderId="0" xfId="0" applyNumberFormat="1" applyFont="1" applyFill="1" applyBorder="1" applyAlignment="1"/>
    <xf numFmtId="3" fontId="0" fillId="0" borderId="0" xfId="0" applyNumberFormat="1" applyFill="1" applyBorder="1"/>
    <xf numFmtId="1" fontId="0" fillId="0" borderId="0" xfId="0" applyNumberFormat="1"/>
    <xf numFmtId="0" fontId="5" fillId="7" borderId="19" xfId="0" applyFont="1" applyFill="1" applyBorder="1" applyAlignment="1">
      <alignment horizontal="center"/>
    </xf>
    <xf numFmtId="0" fontId="5" fillId="7" borderId="41" xfId="0" applyFont="1" applyFill="1" applyBorder="1" applyAlignment="1">
      <alignment horizontal="center"/>
    </xf>
    <xf numFmtId="3" fontId="0" fillId="0" borderId="0" xfId="0" applyNumberFormat="1" applyFill="1"/>
    <xf numFmtId="0" fontId="11" fillId="5" borderId="42" xfId="0" applyFont="1" applyFill="1" applyBorder="1" applyAlignment="1">
      <alignment horizontal="left" vertical="center"/>
    </xf>
    <xf numFmtId="0" fontId="5" fillId="4" borderId="4" xfId="0" applyFont="1" applyFill="1" applyBorder="1" applyAlignment="1"/>
    <xf numFmtId="49" fontId="40" fillId="3" borderId="3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3" fontId="3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38" fillId="0" borderId="0" xfId="0" applyFont="1" applyFill="1"/>
    <xf numFmtId="0" fontId="37" fillId="0" borderId="0" xfId="0" applyFont="1" applyFill="1"/>
    <xf numFmtId="0" fontId="38" fillId="0" borderId="0" xfId="0" applyFont="1" applyFill="1" applyBorder="1"/>
    <xf numFmtId="0" fontId="39" fillId="0" borderId="0" xfId="0" applyFont="1" applyFill="1"/>
    <xf numFmtId="3" fontId="14" fillId="0" borderId="0" xfId="0" applyNumberFormat="1" applyFont="1" applyFill="1" applyBorder="1"/>
    <xf numFmtId="0" fontId="0" fillId="0" borderId="0" xfId="0" applyNumberForma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/>
    </xf>
    <xf numFmtId="3" fontId="4" fillId="3" borderId="43" xfId="0" applyNumberFormat="1" applyFont="1" applyFill="1" applyBorder="1" applyAlignment="1">
      <alignment horizontal="right"/>
    </xf>
    <xf numFmtId="3" fontId="8" fillId="4" borderId="44" xfId="0" applyNumberFormat="1" applyFont="1" applyFill="1" applyBorder="1" applyAlignment="1"/>
    <xf numFmtId="3" fontId="8" fillId="4" borderId="5" xfId="0" applyNumberFormat="1" applyFont="1" applyFill="1" applyBorder="1" applyAlignment="1"/>
    <xf numFmtId="0" fontId="20" fillId="0" borderId="3" xfId="0" applyFont="1" applyFill="1" applyBorder="1" applyAlignment="1">
      <alignment horizontal="center"/>
    </xf>
    <xf numFmtId="0" fontId="9" fillId="3" borderId="3" xfId="0" applyFont="1" applyFill="1" applyBorder="1"/>
    <xf numFmtId="0" fontId="6" fillId="0" borderId="4" xfId="0" applyFont="1" applyFill="1" applyBorder="1"/>
    <xf numFmtId="3" fontId="4" fillId="3" borderId="39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8" fillId="4" borderId="39" xfId="0" applyNumberFormat="1" applyFont="1" applyFill="1" applyBorder="1" applyAlignment="1"/>
    <xf numFmtId="3" fontId="6" fillId="0" borderId="40" xfId="0" applyNumberFormat="1" applyFont="1" applyFill="1" applyBorder="1" applyAlignment="1">
      <alignment horizontal="right"/>
    </xf>
    <xf numFmtId="3" fontId="8" fillId="4" borderId="18" xfId="0" applyNumberFormat="1" applyFont="1" applyFill="1" applyBorder="1" applyAlignment="1"/>
    <xf numFmtId="3" fontId="34" fillId="5" borderId="45" xfId="0" applyNumberFormat="1" applyFont="1" applyFill="1" applyBorder="1" applyAlignment="1"/>
    <xf numFmtId="3" fontId="4" fillId="3" borderId="18" xfId="0" applyNumberFormat="1" applyFont="1" applyFill="1" applyBorder="1" applyAlignment="1">
      <alignment horizontal="right"/>
    </xf>
    <xf numFmtId="3" fontId="4" fillId="3" borderId="39" xfId="0" applyNumberFormat="1" applyFont="1" applyFill="1" applyBorder="1" applyAlignment="1">
      <alignment horizontal="right"/>
    </xf>
    <xf numFmtId="3" fontId="4" fillId="3" borderId="46" xfId="0" applyNumberFormat="1" applyFont="1" applyFill="1" applyBorder="1" applyAlignment="1">
      <alignment horizontal="right"/>
    </xf>
    <xf numFmtId="3" fontId="8" fillId="4" borderId="47" xfId="0" applyNumberFormat="1" applyFont="1" applyFill="1" applyBorder="1" applyAlignment="1"/>
    <xf numFmtId="3" fontId="8" fillId="4" borderId="46" xfId="0" applyNumberFormat="1" applyFont="1" applyFill="1" applyBorder="1" applyAlignment="1"/>
    <xf numFmtId="3" fontId="8" fillId="4" borderId="40" xfId="0" applyNumberFormat="1" applyFont="1" applyFill="1" applyBorder="1" applyAlignment="1"/>
    <xf numFmtId="3" fontId="34" fillId="5" borderId="23" xfId="0" applyNumberFormat="1" applyFont="1" applyFill="1" applyBorder="1" applyAlignment="1"/>
    <xf numFmtId="0" fontId="14" fillId="0" borderId="0" xfId="0" applyFont="1" applyFill="1" applyBorder="1"/>
    <xf numFmtId="3" fontId="4" fillId="3" borderId="49" xfId="0" applyNumberFormat="1" applyFont="1" applyFill="1" applyBorder="1" applyAlignment="1">
      <alignment horizontal="right"/>
    </xf>
    <xf numFmtId="3" fontId="4" fillId="3" borderId="50" xfId="0" applyNumberFormat="1" applyFont="1" applyFill="1" applyBorder="1" applyAlignment="1">
      <alignment horizontal="right"/>
    </xf>
    <xf numFmtId="3" fontId="4" fillId="3" borderId="40" xfId="0" applyNumberFormat="1" applyFont="1" applyFill="1" applyBorder="1" applyAlignment="1">
      <alignment horizontal="right"/>
    </xf>
    <xf numFmtId="3" fontId="4" fillId="3" borderId="51" xfId="0" applyNumberFormat="1" applyFont="1" applyFill="1" applyBorder="1" applyAlignment="1">
      <alignment horizontal="right"/>
    </xf>
    <xf numFmtId="3" fontId="4" fillId="3" borderId="5" xfId="0" applyNumberFormat="1" applyFont="1" applyFill="1" applyBorder="1" applyAlignment="1">
      <alignment horizontal="right"/>
    </xf>
    <xf numFmtId="3" fontId="8" fillId="4" borderId="43" xfId="0" applyNumberFormat="1" applyFont="1" applyFill="1" applyBorder="1" applyAlignment="1"/>
    <xf numFmtId="3" fontId="6" fillId="3" borderId="39" xfId="0" applyNumberFormat="1" applyFont="1" applyFill="1" applyBorder="1" applyAlignment="1"/>
    <xf numFmtId="3" fontId="8" fillId="4" borderId="49" xfId="0" applyNumberFormat="1" applyFont="1" applyFill="1" applyBorder="1" applyAlignment="1"/>
    <xf numFmtId="3" fontId="34" fillId="5" borderId="52" xfId="0" applyNumberFormat="1" applyFont="1" applyFill="1" applyBorder="1" applyAlignment="1"/>
    <xf numFmtId="3" fontId="27" fillId="0" borderId="3" xfId="0" applyNumberFormat="1" applyFont="1" applyFill="1" applyBorder="1" applyAlignment="1">
      <alignment horizontal="right"/>
    </xf>
    <xf numFmtId="0" fontId="6" fillId="3" borderId="51" xfId="0" applyFont="1" applyFill="1" applyBorder="1"/>
    <xf numFmtId="49" fontId="7" fillId="3" borderId="53" xfId="0" applyNumberFormat="1" applyFont="1" applyFill="1" applyBorder="1" applyAlignment="1">
      <alignment horizontal="center"/>
    </xf>
    <xf numFmtId="49" fontId="8" fillId="3" borderId="4" xfId="0" applyNumberFormat="1" applyFont="1" applyFill="1" applyBorder="1" applyAlignment="1">
      <alignment horizontal="left"/>
    </xf>
    <xf numFmtId="0" fontId="8" fillId="3" borderId="51" xfId="0" applyFont="1" applyFill="1" applyBorder="1"/>
    <xf numFmtId="3" fontId="14" fillId="0" borderId="0" xfId="0" applyNumberFormat="1" applyFont="1"/>
    <xf numFmtId="0" fontId="43" fillId="0" borderId="0" xfId="0" applyFont="1"/>
    <xf numFmtId="0" fontId="14" fillId="0" borderId="0" xfId="0" applyFont="1" applyFill="1"/>
    <xf numFmtId="3" fontId="14" fillId="0" borderId="0" xfId="0" applyNumberFormat="1" applyFont="1" applyFill="1"/>
    <xf numFmtId="0" fontId="32" fillId="0" borderId="3" xfId="0" applyFont="1" applyFill="1" applyBorder="1"/>
    <xf numFmtId="0" fontId="6" fillId="0" borderId="0" xfId="0" applyFont="1"/>
    <xf numFmtId="0" fontId="39" fillId="0" borderId="0" xfId="0" applyFont="1"/>
    <xf numFmtId="0" fontId="44" fillId="0" borderId="0" xfId="0" applyFont="1"/>
    <xf numFmtId="0" fontId="0" fillId="6" borderId="0" xfId="0" applyFill="1"/>
    <xf numFmtId="0" fontId="0" fillId="0" borderId="3" xfId="0" applyBorder="1"/>
    <xf numFmtId="3" fontId="4" fillId="6" borderId="3" xfId="0" applyNumberFormat="1" applyFont="1" applyFill="1" applyBorder="1"/>
    <xf numFmtId="0" fontId="0" fillId="0" borderId="2" xfId="0" applyBorder="1"/>
    <xf numFmtId="3" fontId="6" fillId="6" borderId="0" xfId="0" applyNumberFormat="1" applyFont="1" applyFill="1" applyBorder="1" applyAlignment="1">
      <alignment horizontal="right"/>
    </xf>
    <xf numFmtId="0" fontId="2" fillId="0" borderId="3" xfId="0" applyFont="1" applyBorder="1"/>
    <xf numFmtId="0" fontId="34" fillId="4" borderId="3" xfId="0" applyFont="1" applyFill="1" applyBorder="1" applyAlignment="1"/>
    <xf numFmtId="0" fontId="5" fillId="6" borderId="3" xfId="0" applyFont="1" applyFill="1" applyBorder="1" applyAlignment="1">
      <alignment wrapText="1"/>
    </xf>
    <xf numFmtId="3" fontId="5" fillId="6" borderId="3" xfId="0" applyNumberFormat="1" applyFont="1" applyFill="1" applyBorder="1"/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3" fontId="34" fillId="5" borderId="2" xfId="0" applyNumberFormat="1" applyFont="1" applyFill="1" applyBorder="1" applyAlignment="1"/>
    <xf numFmtId="3" fontId="34" fillId="5" borderId="3" xfId="0" applyNumberFormat="1" applyFont="1" applyFill="1" applyBorder="1" applyAlignment="1"/>
    <xf numFmtId="3" fontId="34" fillId="5" borderId="39" xfId="0" applyNumberFormat="1" applyFont="1" applyFill="1" applyBorder="1" applyAlignment="1"/>
    <xf numFmtId="0" fontId="5" fillId="7" borderId="3" xfId="0" applyFont="1" applyFill="1" applyBorder="1" applyAlignment="1">
      <alignment horizontal="center"/>
    </xf>
    <xf numFmtId="49" fontId="5" fillId="7" borderId="3" xfId="0" applyNumberFormat="1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 wrapText="1"/>
    </xf>
    <xf numFmtId="0" fontId="5" fillId="7" borderId="3" xfId="0" applyFont="1" applyFill="1" applyBorder="1"/>
    <xf numFmtId="0" fontId="11" fillId="5" borderId="3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vertical="center"/>
    </xf>
    <xf numFmtId="0" fontId="5" fillId="5" borderId="3" xfId="0" applyFont="1" applyFill="1" applyBorder="1" applyAlignment="1"/>
    <xf numFmtId="0" fontId="0" fillId="3" borderId="3" xfId="0" applyFill="1" applyBorder="1"/>
    <xf numFmtId="0" fontId="2" fillId="7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 wrapText="1"/>
    </xf>
    <xf numFmtId="0" fontId="5" fillId="7" borderId="39" xfId="0" applyFont="1" applyFill="1" applyBorder="1" applyAlignment="1">
      <alignment horizontal="center"/>
    </xf>
    <xf numFmtId="0" fontId="45" fillId="0" borderId="0" xfId="0" applyFont="1"/>
    <xf numFmtId="0" fontId="46" fillId="0" borderId="0" xfId="0" applyFont="1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4" fillId="0" borderId="0" xfId="0" applyFont="1" applyBorder="1"/>
    <xf numFmtId="3" fontId="4" fillId="0" borderId="0" xfId="0" applyNumberFormat="1" applyFont="1" applyBorder="1"/>
    <xf numFmtId="0" fontId="4" fillId="0" borderId="0" xfId="0" applyFont="1"/>
    <xf numFmtId="0" fontId="48" fillId="0" borderId="0" xfId="0" applyFont="1"/>
    <xf numFmtId="0" fontId="10" fillId="6" borderId="0" xfId="0" applyFont="1" applyFill="1" applyBorder="1"/>
    <xf numFmtId="0" fontId="9" fillId="6" borderId="0" xfId="0" applyFont="1" applyFill="1" applyBorder="1"/>
    <xf numFmtId="3" fontId="9" fillId="6" borderId="0" xfId="0" applyNumberFormat="1" applyFont="1" applyFill="1" applyBorder="1"/>
    <xf numFmtId="0" fontId="5" fillId="4" borderId="39" xfId="0" applyFont="1" applyFill="1" applyBorder="1" applyAlignment="1"/>
    <xf numFmtId="3" fontId="9" fillId="4" borderId="39" xfId="0" applyNumberFormat="1" applyFont="1" applyFill="1" applyBorder="1" applyAlignment="1"/>
    <xf numFmtId="49" fontId="40" fillId="3" borderId="4" xfId="0" applyNumberFormat="1" applyFont="1" applyFill="1" applyBorder="1" applyAlignment="1">
      <alignment horizontal="left"/>
    </xf>
    <xf numFmtId="49" fontId="7" fillId="3" borderId="4" xfId="0" applyNumberFormat="1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3" xfId="0" applyFont="1" applyFill="1" applyBorder="1"/>
    <xf numFmtId="0" fontId="51" fillId="0" borderId="0" xfId="0" applyFont="1"/>
    <xf numFmtId="3" fontId="5" fillId="3" borderId="3" xfId="0" applyNumberFormat="1" applyFont="1" applyFill="1" applyBorder="1" applyAlignment="1">
      <alignment horizontal="right"/>
    </xf>
    <xf numFmtId="3" fontId="5" fillId="3" borderId="39" xfId="0" applyNumberFormat="1" applyFont="1" applyFill="1" applyBorder="1" applyAlignment="1">
      <alignment horizontal="right"/>
    </xf>
    <xf numFmtId="49" fontId="3" fillId="7" borderId="3" xfId="0" applyNumberFormat="1" applyFont="1" applyFill="1" applyBorder="1" applyAlignment="1">
      <alignment horizontal="center"/>
    </xf>
    <xf numFmtId="49" fontId="4" fillId="7" borderId="3" xfId="0" applyNumberFormat="1" applyFont="1" applyFill="1" applyBorder="1" applyAlignment="1">
      <alignment horizontal="center"/>
    </xf>
    <xf numFmtId="3" fontId="27" fillId="0" borderId="0" xfId="0" applyNumberFormat="1" applyFont="1" applyFill="1" applyBorder="1" applyAlignment="1">
      <alignment horizontal="right"/>
    </xf>
    <xf numFmtId="3" fontId="11" fillId="4" borderId="3" xfId="0" applyNumberFormat="1" applyFont="1" applyFill="1" applyBorder="1" applyAlignment="1"/>
    <xf numFmtId="3" fontId="11" fillId="4" borderId="2" xfId="0" applyNumberFormat="1" applyFont="1" applyFill="1" applyBorder="1" applyAlignment="1"/>
    <xf numFmtId="3" fontId="11" fillId="4" borderId="39" xfId="0" applyNumberFormat="1" applyFont="1" applyFill="1" applyBorder="1" applyAlignment="1"/>
    <xf numFmtId="3" fontId="11" fillId="0" borderId="0" xfId="0" applyNumberFormat="1" applyFont="1" applyFill="1" applyBorder="1" applyAlignment="1"/>
    <xf numFmtId="0" fontId="47" fillId="7" borderId="3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3" fontId="22" fillId="0" borderId="0" xfId="0" applyNumberFormat="1" applyFont="1" applyFill="1" applyBorder="1" applyAlignment="1">
      <alignment horizontal="right"/>
    </xf>
    <xf numFmtId="3" fontId="4" fillId="6" borderId="39" xfId="0" applyNumberFormat="1" applyFont="1" applyFill="1" applyBorder="1"/>
    <xf numFmtId="0" fontId="34" fillId="4" borderId="4" xfId="0" applyFont="1" applyFill="1" applyBorder="1" applyAlignment="1"/>
    <xf numFmtId="3" fontId="8" fillId="4" borderId="4" xfId="0" applyNumberFormat="1" applyFont="1" applyFill="1" applyBorder="1" applyAlignment="1"/>
    <xf numFmtId="3" fontId="9" fillId="4" borderId="3" xfId="0" applyNumberFormat="1" applyFont="1" applyFill="1" applyBorder="1" applyAlignment="1"/>
    <xf numFmtId="0" fontId="5" fillId="0" borderId="3" xfId="0" applyFont="1" applyBorder="1"/>
    <xf numFmtId="0" fontId="52" fillId="3" borderId="3" xfId="0" applyFont="1" applyFill="1" applyBorder="1"/>
    <xf numFmtId="0" fontId="5" fillId="0" borderId="0" xfId="0" applyFont="1" applyFill="1" applyBorder="1"/>
    <xf numFmtId="49" fontId="5" fillId="0" borderId="0" xfId="0" applyNumberFormat="1" applyFont="1" applyFill="1" applyBorder="1" applyAlignment="1">
      <alignment horizontal="right"/>
    </xf>
    <xf numFmtId="0" fontId="9" fillId="3" borderId="8" xfId="0" applyFont="1" applyFill="1" applyBorder="1" applyAlignment="1">
      <alignment horizontal="center" wrapText="1"/>
    </xf>
    <xf numFmtId="0" fontId="9" fillId="3" borderId="55" xfId="0" applyFont="1" applyFill="1" applyBorder="1" applyAlignment="1">
      <alignment horizontal="center" wrapText="1"/>
    </xf>
    <xf numFmtId="0" fontId="9" fillId="3" borderId="55" xfId="0" applyFont="1" applyFill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3" borderId="2" xfId="0" applyFont="1" applyFill="1" applyBorder="1"/>
    <xf numFmtId="0" fontId="4" fillId="3" borderId="3" xfId="0" applyFont="1" applyFill="1" applyBorder="1"/>
    <xf numFmtId="49" fontId="5" fillId="0" borderId="3" xfId="0" applyNumberFormat="1" applyFont="1" applyBorder="1" applyAlignment="1">
      <alignment horizontal="right"/>
    </xf>
    <xf numFmtId="0" fontId="47" fillId="3" borderId="2" xfId="0" applyFont="1" applyFill="1" applyBorder="1"/>
    <xf numFmtId="0" fontId="7" fillId="3" borderId="3" xfId="0" applyFont="1" applyFill="1" applyBorder="1"/>
    <xf numFmtId="0" fontId="7" fillId="3" borderId="3" xfId="0" applyFont="1" applyFill="1" applyBorder="1" applyAlignment="1">
      <alignment wrapText="1"/>
    </xf>
    <xf numFmtId="3" fontId="7" fillId="3" borderId="39" xfId="0" applyNumberFormat="1" applyFont="1" applyFill="1" applyBorder="1" applyAlignment="1">
      <alignment wrapText="1"/>
    </xf>
    <xf numFmtId="0" fontId="5" fillId="6" borderId="2" xfId="0" applyFont="1" applyFill="1" applyBorder="1"/>
    <xf numFmtId="0" fontId="4" fillId="6" borderId="3" xfId="0" applyFont="1" applyFill="1" applyBorder="1"/>
    <xf numFmtId="49" fontId="5" fillId="6" borderId="3" xfId="0" applyNumberFormat="1" applyFont="1" applyFill="1" applyBorder="1" applyAlignment="1">
      <alignment horizontal="right"/>
    </xf>
    <xf numFmtId="3" fontId="5" fillId="6" borderId="39" xfId="0" applyNumberFormat="1" applyFont="1" applyFill="1" applyBorder="1"/>
    <xf numFmtId="0" fontId="7" fillId="3" borderId="2" xfId="0" applyFont="1" applyFill="1" applyBorder="1"/>
    <xf numFmtId="0" fontId="5" fillId="3" borderId="3" xfId="0" applyFont="1" applyFill="1" applyBorder="1"/>
    <xf numFmtId="0" fontId="5" fillId="0" borderId="3" xfId="0" applyFont="1" applyFill="1" applyBorder="1"/>
    <xf numFmtId="0" fontId="5" fillId="0" borderId="5" xfId="0" applyFont="1" applyBorder="1"/>
    <xf numFmtId="0" fontId="5" fillId="0" borderId="4" xfId="0" applyFont="1" applyBorder="1"/>
    <xf numFmtId="0" fontId="5" fillId="0" borderId="4" xfId="0" applyFont="1" applyFill="1" applyBorder="1"/>
    <xf numFmtId="49" fontId="5" fillId="0" borderId="4" xfId="0" applyNumberFormat="1" applyFont="1" applyFill="1" applyBorder="1" applyAlignment="1">
      <alignment horizontal="right"/>
    </xf>
    <xf numFmtId="0" fontId="4" fillId="3" borderId="8" xfId="0" applyFont="1" applyFill="1" applyBorder="1" applyAlignment="1">
      <alignment horizontal="center" wrapText="1"/>
    </xf>
    <xf numFmtId="0" fontId="4" fillId="3" borderId="55" xfId="0" applyFont="1" applyFill="1" applyBorder="1" applyAlignment="1">
      <alignment horizontal="center" wrapText="1"/>
    </xf>
    <xf numFmtId="0" fontId="4" fillId="3" borderId="55" xfId="0" applyFont="1" applyFill="1" applyBorder="1" applyAlignment="1">
      <alignment wrapText="1"/>
    </xf>
    <xf numFmtId="0" fontId="4" fillId="3" borderId="56" xfId="0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right"/>
    </xf>
    <xf numFmtId="0" fontId="4" fillId="3" borderId="2" xfId="0" applyFont="1" applyFill="1" applyBorder="1"/>
    <xf numFmtId="0" fontId="4" fillId="0" borderId="2" xfId="0" applyFont="1" applyBorder="1"/>
    <xf numFmtId="0" fontId="4" fillId="0" borderId="3" xfId="0" applyFont="1" applyBorder="1"/>
    <xf numFmtId="0" fontId="5" fillId="5" borderId="5" xfId="0" applyFont="1" applyFill="1" applyBorder="1"/>
    <xf numFmtId="0" fontId="5" fillId="5" borderId="4" xfId="0" applyFont="1" applyFill="1" applyBorder="1"/>
    <xf numFmtId="0" fontId="4" fillId="5" borderId="4" xfId="0" applyFont="1" applyFill="1" applyBorder="1"/>
    <xf numFmtId="0" fontId="53" fillId="0" borderId="0" xfId="0" applyFont="1"/>
    <xf numFmtId="0" fontId="53" fillId="0" borderId="0" xfId="0" applyFont="1" applyBorder="1"/>
    <xf numFmtId="0" fontId="54" fillId="0" borderId="0" xfId="0" applyFont="1" applyBorder="1"/>
    <xf numFmtId="0" fontId="55" fillId="0" borderId="0" xfId="0" applyFont="1"/>
    <xf numFmtId="0" fontId="54" fillId="0" borderId="0" xfId="0" applyFont="1"/>
    <xf numFmtId="0" fontId="47" fillId="4" borderId="2" xfId="0" applyFont="1" applyFill="1" applyBorder="1"/>
    <xf numFmtId="0" fontId="7" fillId="4" borderId="3" xfId="0" applyFont="1" applyFill="1" applyBorder="1"/>
    <xf numFmtId="0" fontId="7" fillId="4" borderId="3" xfId="0" applyFont="1" applyFill="1" applyBorder="1" applyAlignment="1">
      <alignment wrapText="1"/>
    </xf>
    <xf numFmtId="0" fontId="56" fillId="0" borderId="0" xfId="0" applyFont="1"/>
    <xf numFmtId="0" fontId="4" fillId="6" borderId="2" xfId="0" applyFont="1" applyFill="1" applyBorder="1" applyAlignment="1">
      <alignment horizontal="center" wrapText="1"/>
    </xf>
    <xf numFmtId="3" fontId="4" fillId="3" borderId="39" xfId="0" applyNumberFormat="1" applyFont="1" applyFill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9" fillId="5" borderId="40" xfId="0" applyNumberFormat="1" applyFont="1" applyFill="1" applyBorder="1"/>
    <xf numFmtId="3" fontId="4" fillId="4" borderId="39" xfId="0" applyNumberFormat="1" applyFont="1" applyFill="1" applyBorder="1" applyAlignment="1">
      <alignment horizontal="right" wrapText="1"/>
    </xf>
    <xf numFmtId="3" fontId="7" fillId="6" borderId="39" xfId="0" applyNumberFormat="1" applyFont="1" applyFill="1" applyBorder="1"/>
    <xf numFmtId="3" fontId="54" fillId="0" borderId="0" xfId="0" applyNumberFormat="1" applyFont="1"/>
    <xf numFmtId="0" fontId="50" fillId="3" borderId="3" xfId="0" applyFont="1" applyFill="1" applyBorder="1" applyAlignment="1"/>
    <xf numFmtId="0" fontId="9" fillId="3" borderId="3" xfId="0" applyFont="1" applyFill="1" applyBorder="1" applyAlignment="1"/>
    <xf numFmtId="0" fontId="2" fillId="0" borderId="2" xfId="0" applyFont="1" applyFill="1" applyBorder="1" applyAlignment="1">
      <alignment horizontal="center"/>
    </xf>
    <xf numFmtId="3" fontId="36" fillId="5" borderId="39" xfId="0" applyNumberFormat="1" applyFont="1" applyFill="1" applyBorder="1" applyAlignment="1"/>
    <xf numFmtId="0" fontId="0" fillId="3" borderId="39" xfId="0" applyFill="1" applyBorder="1"/>
    <xf numFmtId="0" fontId="35" fillId="4" borderId="3" xfId="0" applyFont="1" applyFill="1" applyBorder="1" applyAlignment="1"/>
    <xf numFmtId="0" fontId="52" fillId="4" borderId="39" xfId="0" applyFont="1" applyFill="1" applyBorder="1"/>
    <xf numFmtId="0" fontId="5" fillId="7" borderId="57" xfId="0" applyFont="1" applyFill="1" applyBorder="1" applyAlignment="1">
      <alignment horizontal="center" wrapText="1"/>
    </xf>
    <xf numFmtId="0" fontId="5" fillId="7" borderId="15" xfId="0" applyFont="1" applyFill="1" applyBorder="1" applyAlignment="1">
      <alignment horizontal="center" wrapText="1"/>
    </xf>
    <xf numFmtId="0" fontId="5" fillId="7" borderId="39" xfId="0" applyFont="1" applyFill="1" applyBorder="1"/>
    <xf numFmtId="0" fontId="5" fillId="5" borderId="39" xfId="0" applyFont="1" applyFill="1" applyBorder="1" applyAlignment="1"/>
    <xf numFmtId="0" fontId="2" fillId="7" borderId="58" xfId="0" applyFont="1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9" xfId="0" applyFill="1" applyBorder="1"/>
    <xf numFmtId="0" fontId="0" fillId="7" borderId="29" xfId="0" applyFill="1" applyBorder="1"/>
    <xf numFmtId="3" fontId="5" fillId="3" borderId="3" xfId="0" applyNumberFormat="1" applyFont="1" applyFill="1" applyBorder="1"/>
    <xf numFmtId="3" fontId="5" fillId="3" borderId="39" xfId="0" applyNumberFormat="1" applyFont="1" applyFill="1" applyBorder="1"/>
    <xf numFmtId="3" fontId="5" fillId="3" borderId="2" xfId="0" applyNumberFormat="1" applyFont="1" applyFill="1" applyBorder="1"/>
    <xf numFmtId="0" fontId="0" fillId="7" borderId="59" xfId="0" applyFill="1" applyBorder="1"/>
    <xf numFmtId="0" fontId="57" fillId="0" borderId="0" xfId="0" applyFont="1"/>
    <xf numFmtId="3" fontId="24" fillId="0" borderId="3" xfId="0" applyNumberFormat="1" applyFont="1" applyFill="1" applyBorder="1" applyAlignment="1">
      <alignment horizontal="right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47" fillId="6" borderId="2" xfId="0" applyFont="1" applyFill="1" applyBorder="1"/>
    <xf numFmtId="0" fontId="47" fillId="6" borderId="3" xfId="0" applyFont="1" applyFill="1" applyBorder="1"/>
    <xf numFmtId="0" fontId="7" fillId="6" borderId="3" xfId="0" applyFont="1" applyFill="1" applyBorder="1"/>
    <xf numFmtId="0" fontId="10" fillId="5" borderId="5" xfId="0" applyFont="1" applyFill="1" applyBorder="1"/>
    <xf numFmtId="0" fontId="10" fillId="5" borderId="4" xfId="0" applyFont="1" applyFill="1" applyBorder="1"/>
    <xf numFmtId="0" fontId="9" fillId="5" borderId="4" xfId="0" applyFont="1" applyFill="1" applyBorder="1"/>
    <xf numFmtId="0" fontId="4" fillId="6" borderId="3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5" fillId="0" borderId="2" xfId="0" applyFont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0" fontId="4" fillId="3" borderId="2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0" fontId="58" fillId="0" borderId="0" xfId="0" applyFont="1"/>
    <xf numFmtId="0" fontId="59" fillId="0" borderId="0" xfId="0" applyFont="1"/>
    <xf numFmtId="0" fontId="60" fillId="0" borderId="0" xfId="0" applyFont="1"/>
    <xf numFmtId="0" fontId="61" fillId="0" borderId="0" xfId="0" applyFont="1" applyBorder="1"/>
    <xf numFmtId="0" fontId="62" fillId="0" borderId="0" xfId="0" applyFont="1" applyBorder="1"/>
    <xf numFmtId="0" fontId="62" fillId="0" borderId="0" xfId="0" applyFont="1"/>
    <xf numFmtId="3" fontId="61" fillId="0" borderId="0" xfId="0" applyNumberFormat="1" applyFont="1"/>
    <xf numFmtId="3" fontId="62" fillId="0" borderId="0" xfId="0" applyNumberFormat="1" applyFont="1" applyBorder="1"/>
    <xf numFmtId="0" fontId="61" fillId="0" borderId="0" xfId="0" applyFont="1"/>
    <xf numFmtId="3" fontId="19" fillId="0" borderId="0" xfId="0" applyNumberFormat="1" applyFont="1"/>
    <xf numFmtId="3" fontId="24" fillId="0" borderId="0" xfId="0" applyNumberFormat="1" applyFont="1" applyBorder="1"/>
    <xf numFmtId="3" fontId="5" fillId="0" borderId="3" xfId="0" applyNumberFormat="1" applyFont="1" applyFill="1" applyBorder="1" applyAlignment="1">
      <alignment horizontal="center" wrapText="1"/>
    </xf>
    <xf numFmtId="3" fontId="7" fillId="4" borderId="3" xfId="0" applyNumberFormat="1" applyFont="1" applyFill="1" applyBorder="1"/>
    <xf numFmtId="3" fontId="5" fillId="0" borderId="3" xfId="0" applyNumberFormat="1" applyFont="1" applyBorder="1"/>
    <xf numFmtId="3" fontId="7" fillId="4" borderId="3" xfId="0" applyNumberFormat="1" applyFont="1" applyFill="1" applyBorder="1" applyAlignment="1">
      <alignment wrapText="1"/>
    </xf>
    <xf numFmtId="3" fontId="7" fillId="3" borderId="3" xfId="0" applyNumberFormat="1" applyFont="1" applyFill="1" applyBorder="1" applyAlignment="1">
      <alignment wrapText="1"/>
    </xf>
    <xf numFmtId="3" fontId="7" fillId="3" borderId="3" xfId="0" applyNumberFormat="1" applyFont="1" applyFill="1" applyBorder="1"/>
    <xf numFmtId="3" fontId="5" fillId="0" borderId="3" xfId="0" applyNumberFormat="1" applyFont="1" applyFill="1" applyBorder="1"/>
    <xf numFmtId="3" fontId="4" fillId="0" borderId="3" xfId="0" applyNumberFormat="1" applyFont="1" applyBorder="1"/>
    <xf numFmtId="0" fontId="5" fillId="0" borderId="3" xfId="0" applyFont="1" applyFill="1" applyBorder="1" applyAlignment="1">
      <alignment horizontal="right" wrapText="1"/>
    </xf>
    <xf numFmtId="3" fontId="4" fillId="3" borderId="3" xfId="0" applyNumberFormat="1" applyFont="1" applyFill="1" applyBorder="1" applyAlignment="1">
      <alignment horizontal="right" wrapText="1"/>
    </xf>
    <xf numFmtId="3" fontId="9" fillId="5" borderId="4" xfId="0" applyNumberFormat="1" applyFont="1" applyFill="1" applyBorder="1"/>
    <xf numFmtId="3" fontId="7" fillId="6" borderId="3" xfId="0" applyNumberFormat="1" applyFont="1" applyFill="1" applyBorder="1"/>
    <xf numFmtId="0" fontId="0" fillId="7" borderId="58" xfId="0" applyNumberFormat="1" applyFill="1" applyBorder="1" applyAlignment="1">
      <alignment horizontal="center"/>
    </xf>
    <xf numFmtId="0" fontId="0" fillId="7" borderId="9" xfId="0" applyNumberFormat="1" applyFill="1" applyBorder="1" applyAlignment="1">
      <alignment horizontal="center"/>
    </xf>
    <xf numFmtId="0" fontId="0" fillId="7" borderId="29" xfId="0" applyNumberFormat="1" applyFill="1" applyBorder="1" applyAlignment="1">
      <alignment horizontal="center"/>
    </xf>
    <xf numFmtId="3" fontId="4" fillId="4" borderId="3" xfId="0" applyNumberFormat="1" applyFont="1" applyFill="1" applyBorder="1" applyAlignment="1">
      <alignment horizontal="right" wrapText="1"/>
    </xf>
    <xf numFmtId="0" fontId="63" fillId="0" borderId="0" xfId="0" applyFont="1"/>
    <xf numFmtId="0" fontId="63" fillId="0" borderId="0" xfId="0" applyFont="1" applyFill="1" applyBorder="1"/>
    <xf numFmtId="0" fontId="63" fillId="0" borderId="0" xfId="0" applyFont="1" applyAlignment="1">
      <alignment horizontal="center"/>
    </xf>
    <xf numFmtId="0" fontId="14" fillId="0" borderId="0" xfId="0" applyFont="1"/>
    <xf numFmtId="49" fontId="8" fillId="7" borderId="55" xfId="0" applyNumberFormat="1" applyFont="1" applyFill="1" applyBorder="1" applyAlignment="1">
      <alignment horizontal="center" vertical="center" wrapText="1"/>
    </xf>
    <xf numFmtId="49" fontId="8" fillId="7" borderId="3" xfId="0" applyNumberFormat="1" applyFont="1" applyFill="1" applyBorder="1" applyAlignment="1">
      <alignment horizontal="center" vertical="center" wrapText="1"/>
    </xf>
    <xf numFmtId="49" fontId="8" fillId="7" borderId="39" xfId="0" applyNumberFormat="1" applyFont="1" applyFill="1" applyBorder="1" applyAlignment="1">
      <alignment horizontal="center" vertical="center" wrapText="1"/>
    </xf>
    <xf numFmtId="3" fontId="14" fillId="4" borderId="3" xfId="0" applyNumberFormat="1" applyFont="1" applyFill="1" applyBorder="1"/>
    <xf numFmtId="3" fontId="0" fillId="0" borderId="3" xfId="0" applyNumberFormat="1" applyBorder="1"/>
    <xf numFmtId="3" fontId="0" fillId="0" borderId="39" xfId="0" applyNumberFormat="1" applyBorder="1"/>
    <xf numFmtId="3" fontId="24" fillId="6" borderId="3" xfId="0" applyNumberFormat="1" applyFont="1" applyFill="1" applyBorder="1" applyAlignment="1">
      <alignment horizontal="right"/>
    </xf>
    <xf numFmtId="0" fontId="21" fillId="4" borderId="3" xfId="0" applyFont="1" applyFill="1" applyBorder="1"/>
    <xf numFmtId="3" fontId="19" fillId="3" borderId="3" xfId="0" applyNumberFormat="1" applyFont="1" applyFill="1" applyBorder="1" applyAlignment="1">
      <alignment horizontal="right"/>
    </xf>
    <xf numFmtId="0" fontId="21" fillId="3" borderId="3" xfId="0" applyFont="1" applyFill="1" applyBorder="1"/>
    <xf numFmtId="0" fontId="15" fillId="0" borderId="3" xfId="0" applyFont="1" applyBorder="1"/>
    <xf numFmtId="0" fontId="5" fillId="8" borderId="2" xfId="0" applyFont="1" applyFill="1" applyBorder="1" applyAlignment="1">
      <alignment horizontal="center"/>
    </xf>
    <xf numFmtId="0" fontId="15" fillId="8" borderId="3" xfId="0" applyFont="1" applyFill="1" applyBorder="1"/>
    <xf numFmtId="0" fontId="5" fillId="5" borderId="2" xfId="0" applyFont="1" applyFill="1" applyBorder="1" applyAlignment="1">
      <alignment horizontal="center"/>
    </xf>
    <xf numFmtId="0" fontId="11" fillId="5" borderId="3" xfId="0" applyFont="1" applyFill="1" applyBorder="1"/>
    <xf numFmtId="0" fontId="24" fillId="0" borderId="3" xfId="0" applyFont="1" applyFill="1" applyBorder="1"/>
    <xf numFmtId="0" fontId="5" fillId="5" borderId="5" xfId="0" applyFont="1" applyFill="1" applyBorder="1" applyAlignment="1">
      <alignment horizontal="center"/>
    </xf>
    <xf numFmtId="0" fontId="23" fillId="5" borderId="4" xfId="0" applyFont="1" applyFill="1" applyBorder="1"/>
    <xf numFmtId="3" fontId="14" fillId="9" borderId="3" xfId="0" applyNumberFormat="1" applyFont="1" applyFill="1" applyBorder="1"/>
    <xf numFmtId="3" fontId="14" fillId="5" borderId="3" xfId="0" applyNumberFormat="1" applyFont="1" applyFill="1" applyBorder="1"/>
    <xf numFmtId="3" fontId="14" fillId="0" borderId="3" xfId="0" applyNumberFormat="1" applyFont="1" applyBorder="1"/>
    <xf numFmtId="3" fontId="14" fillId="3" borderId="3" xfId="0" applyNumberFormat="1" applyFont="1" applyFill="1" applyBorder="1"/>
    <xf numFmtId="49" fontId="8" fillId="7" borderId="56" xfId="0" applyNumberFormat="1" applyFont="1" applyFill="1" applyBorder="1" applyAlignment="1">
      <alignment horizontal="center" vertical="center" wrapText="1"/>
    </xf>
    <xf numFmtId="164" fontId="64" fillId="0" borderId="0" xfId="0" applyNumberFormat="1" applyFont="1"/>
    <xf numFmtId="164" fontId="2" fillId="0" borderId="0" xfId="0" applyNumberFormat="1" applyFont="1"/>
    <xf numFmtId="0" fontId="48" fillId="6" borderId="0" xfId="0" applyFont="1" applyFill="1"/>
    <xf numFmtId="3" fontId="5" fillId="6" borderId="3" xfId="0" applyNumberFormat="1" applyFont="1" applyFill="1" applyBorder="1" applyAlignment="1">
      <alignment wrapText="1"/>
    </xf>
    <xf numFmtId="49" fontId="5" fillId="6" borderId="3" xfId="0" applyNumberFormat="1" applyFont="1" applyFill="1" applyBorder="1" applyAlignment="1">
      <alignment horizontal="right" wrapText="1"/>
    </xf>
    <xf numFmtId="0" fontId="14" fillId="6" borderId="0" xfId="0" applyFont="1" applyFill="1"/>
    <xf numFmtId="0" fontId="5" fillId="6" borderId="0" xfId="0" applyFont="1" applyFill="1" applyBorder="1"/>
    <xf numFmtId="0" fontId="4" fillId="6" borderId="0" xfId="0" applyFont="1" applyFill="1" applyBorder="1"/>
    <xf numFmtId="3" fontId="4" fillId="6" borderId="0" xfId="0" applyNumberFormat="1" applyFont="1" applyFill="1" applyBorder="1"/>
    <xf numFmtId="164" fontId="49" fillId="0" borderId="0" xfId="0" applyNumberFormat="1" applyFont="1" applyBorder="1"/>
    <xf numFmtId="49" fontId="5" fillId="0" borderId="4" xfId="0" applyNumberFormat="1" applyFont="1" applyBorder="1" applyAlignment="1">
      <alignment horizontal="right"/>
    </xf>
    <xf numFmtId="3" fontId="5" fillId="0" borderId="4" xfId="0" applyNumberFormat="1" applyFont="1" applyBorder="1"/>
    <xf numFmtId="3" fontId="5" fillId="0" borderId="4" xfId="0" applyNumberFormat="1" applyFont="1" applyFill="1" applyBorder="1"/>
    <xf numFmtId="164" fontId="42" fillId="3" borderId="39" xfId="0" applyNumberFormat="1" applyFont="1" applyFill="1" applyBorder="1"/>
    <xf numFmtId="164" fontId="42" fillId="4" borderId="39" xfId="0" applyNumberFormat="1" applyFont="1" applyFill="1" applyBorder="1"/>
    <xf numFmtId="3" fontId="5" fillId="0" borderId="3" xfId="0" applyNumberFormat="1" applyFont="1" applyFill="1" applyBorder="1" applyAlignment="1">
      <alignment horizontal="right" wrapText="1"/>
    </xf>
    <xf numFmtId="0" fontId="48" fillId="0" borderId="3" xfId="0" applyFont="1" applyBorder="1"/>
    <xf numFmtId="3" fontId="66" fillId="4" borderId="3" xfId="0" applyNumberFormat="1" applyFont="1" applyFill="1" applyBorder="1" applyAlignment="1"/>
    <xf numFmtId="3" fontId="66" fillId="4" borderId="39" xfId="0" applyNumberFormat="1" applyFont="1" applyFill="1" applyBorder="1" applyAlignment="1"/>
    <xf numFmtId="3" fontId="67" fillId="3" borderId="39" xfId="0" applyNumberFormat="1" applyFont="1" applyFill="1" applyBorder="1" applyAlignment="1">
      <alignment horizontal="right"/>
    </xf>
    <xf numFmtId="3" fontId="70" fillId="5" borderId="39" xfId="0" applyNumberFormat="1" applyFont="1" applyFill="1" applyBorder="1" applyAlignment="1"/>
    <xf numFmtId="3" fontId="70" fillId="4" borderId="39" xfId="0" applyNumberFormat="1" applyFont="1" applyFill="1" applyBorder="1" applyAlignment="1"/>
    <xf numFmtId="3" fontId="66" fillId="3" borderId="39" xfId="0" applyNumberFormat="1" applyFont="1" applyFill="1" applyBorder="1" applyAlignment="1">
      <alignment horizontal="right"/>
    </xf>
    <xf numFmtId="3" fontId="70" fillId="4" borderId="39" xfId="0" applyNumberFormat="1" applyFont="1" applyFill="1" applyBorder="1"/>
    <xf numFmtId="0" fontId="11" fillId="5" borderId="3" xfId="0" applyFont="1" applyFill="1" applyBorder="1" applyAlignment="1">
      <alignment vertical="center"/>
    </xf>
    <xf numFmtId="0" fontId="24" fillId="5" borderId="3" xfId="0" applyFont="1" applyFill="1" applyBorder="1" applyAlignment="1"/>
    <xf numFmtId="0" fontId="69" fillId="6" borderId="0" xfId="0" applyFont="1" applyFill="1"/>
    <xf numFmtId="0" fontId="72" fillId="0" borderId="0" xfId="0" applyFont="1"/>
    <xf numFmtId="0" fontId="69" fillId="0" borderId="0" xfId="0" applyFont="1"/>
    <xf numFmtId="0" fontId="68" fillId="0" borderId="0" xfId="0" applyFont="1" applyFill="1" applyBorder="1" applyAlignment="1"/>
    <xf numFmtId="3" fontId="70" fillId="0" borderId="0" xfId="0" applyNumberFormat="1" applyFont="1" applyFill="1"/>
    <xf numFmtId="0" fontId="69" fillId="0" borderId="0" xfId="0" applyFont="1" applyFill="1"/>
    <xf numFmtId="3" fontId="19" fillId="3" borderId="3" xfId="0" applyNumberFormat="1" applyFont="1" applyFill="1" applyBorder="1"/>
    <xf numFmtId="3" fontId="70" fillId="3" borderId="39" xfId="0" applyNumberFormat="1" applyFont="1" applyFill="1" applyBorder="1" applyAlignment="1"/>
    <xf numFmtId="3" fontId="19" fillId="0" borderId="3" xfId="0" applyNumberFormat="1" applyFont="1" applyFill="1" applyBorder="1" applyAlignment="1">
      <alignment horizontal="right"/>
    </xf>
    <xf numFmtId="0" fontId="73" fillId="0" borderId="3" xfId="0" applyFont="1" applyBorder="1"/>
    <xf numFmtId="3" fontId="70" fillId="3" borderId="39" xfId="0" applyNumberFormat="1" applyFont="1" applyFill="1" applyBorder="1" applyAlignment="1">
      <alignment horizontal="right"/>
    </xf>
    <xf numFmtId="3" fontId="22" fillId="6" borderId="0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49" fontId="21" fillId="3" borderId="3" xfId="0" applyNumberFormat="1" applyFont="1" applyFill="1" applyBorder="1" applyAlignment="1">
      <alignment horizontal="center"/>
    </xf>
    <xf numFmtId="0" fontId="11" fillId="3" borderId="3" xfId="0" applyFont="1" applyFill="1" applyBorder="1" applyAlignment="1">
      <alignment wrapText="1"/>
    </xf>
    <xf numFmtId="0" fontId="48" fillId="0" borderId="2" xfId="0" applyFont="1" applyBorder="1" applyAlignment="1">
      <alignment horizontal="center"/>
    </xf>
    <xf numFmtId="49" fontId="21" fillId="0" borderId="3" xfId="0" applyNumberFormat="1" applyFont="1" applyFill="1" applyBorder="1" applyAlignment="1">
      <alignment horizontal="center"/>
    </xf>
    <xf numFmtId="49" fontId="27" fillId="0" borderId="3" xfId="0" applyNumberFormat="1" applyFont="1" applyFill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48" fillId="3" borderId="3" xfId="0" applyFont="1" applyFill="1" applyBorder="1"/>
    <xf numFmtId="0" fontId="48" fillId="0" borderId="5" xfId="0" applyFont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49" fontId="21" fillId="0" borderId="4" xfId="0" applyNumberFormat="1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horizontal="center"/>
    </xf>
    <xf numFmtId="0" fontId="48" fillId="0" borderId="3" xfId="0" applyFont="1" applyBorder="1" applyAlignment="1">
      <alignment horizontal="center"/>
    </xf>
    <xf numFmtId="0" fontId="34" fillId="4" borderId="3" xfId="0" applyFont="1" applyFill="1" applyBorder="1" applyAlignment="1">
      <alignment horizontal="center"/>
    </xf>
    <xf numFmtId="0" fontId="24" fillId="4" borderId="3" xfId="0" applyFont="1" applyFill="1" applyBorder="1" applyAlignment="1"/>
    <xf numFmtId="49" fontId="11" fillId="3" borderId="3" xfId="0" applyNumberFormat="1" applyFont="1" applyFill="1" applyBorder="1" applyAlignment="1">
      <alignment horizontal="left"/>
    </xf>
    <xf numFmtId="0" fontId="19" fillId="3" borderId="3" xfId="0" applyFont="1" applyFill="1" applyBorder="1"/>
    <xf numFmtId="0" fontId="74" fillId="6" borderId="3" xfId="0" applyFont="1" applyFill="1" applyBorder="1" applyAlignment="1">
      <alignment wrapText="1"/>
    </xf>
    <xf numFmtId="0" fontId="74" fillId="0" borderId="3" xfId="0" applyFont="1" applyFill="1" applyBorder="1" applyAlignment="1">
      <alignment wrapText="1"/>
    </xf>
    <xf numFmtId="0" fontId="74" fillId="4" borderId="3" xfId="0" applyFont="1" applyFill="1" applyBorder="1" applyAlignment="1">
      <alignment wrapText="1"/>
    </xf>
    <xf numFmtId="0" fontId="12" fillId="3" borderId="3" xfId="0" applyFont="1" applyFill="1" applyBorder="1" applyAlignment="1">
      <alignment wrapText="1"/>
    </xf>
    <xf numFmtId="0" fontId="76" fillId="6" borderId="3" xfId="0" applyFont="1" applyFill="1" applyBorder="1" applyAlignment="1">
      <alignment wrapText="1"/>
    </xf>
    <xf numFmtId="0" fontId="63" fillId="6" borderId="0" xfId="0" applyFont="1" applyFill="1"/>
    <xf numFmtId="0" fontId="63" fillId="7" borderId="0" xfId="0" applyFont="1" applyFill="1"/>
    <xf numFmtId="3" fontId="19" fillId="3" borderId="2" xfId="0" applyNumberFormat="1" applyFont="1" applyFill="1" applyBorder="1"/>
    <xf numFmtId="3" fontId="27" fillId="3" borderId="3" xfId="0" applyNumberFormat="1" applyFont="1" applyFill="1" applyBorder="1" applyAlignment="1">
      <alignment horizontal="right"/>
    </xf>
    <xf numFmtId="3" fontId="19" fillId="0" borderId="0" xfId="0" applyNumberFormat="1" applyFont="1" applyFill="1" applyBorder="1"/>
    <xf numFmtId="0" fontId="73" fillId="0" borderId="0" xfId="0" applyFont="1"/>
    <xf numFmtId="0" fontId="73" fillId="0" borderId="2" xfId="0" applyFont="1" applyBorder="1" applyAlignment="1">
      <alignment horizontal="center"/>
    </xf>
    <xf numFmtId="3" fontId="19" fillId="0" borderId="2" xfId="0" applyNumberFormat="1" applyFont="1" applyFill="1" applyBorder="1" applyAlignment="1">
      <alignment horizontal="right"/>
    </xf>
    <xf numFmtId="3" fontId="27" fillId="0" borderId="2" xfId="0" applyNumberFormat="1" applyFont="1" applyFill="1" applyBorder="1" applyAlignment="1">
      <alignment horizontal="right"/>
    </xf>
    <xf numFmtId="0" fontId="73" fillId="0" borderId="3" xfId="0" applyFont="1" applyBorder="1" applyAlignment="1">
      <alignment horizontal="center"/>
    </xf>
    <xf numFmtId="0" fontId="73" fillId="0" borderId="0" xfId="0" applyFont="1" applyFill="1" applyBorder="1"/>
    <xf numFmtId="0" fontId="73" fillId="0" borderId="2" xfId="0" applyFont="1" applyBorder="1"/>
    <xf numFmtId="3" fontId="27" fillId="3" borderId="2" xfId="0" applyNumberFormat="1" applyFont="1" applyFill="1" applyBorder="1" applyAlignment="1">
      <alignment horizontal="right"/>
    </xf>
    <xf numFmtId="49" fontId="21" fillId="6" borderId="3" xfId="0" applyNumberFormat="1" applyFont="1" applyFill="1" applyBorder="1" applyAlignment="1">
      <alignment horizontal="center"/>
    </xf>
    <xf numFmtId="3" fontId="19" fillId="6" borderId="3" xfId="0" applyNumberFormat="1" applyFont="1" applyFill="1" applyBorder="1"/>
    <xf numFmtId="3" fontId="19" fillId="6" borderId="0" xfId="0" applyNumberFormat="1" applyFont="1" applyFill="1" applyBorder="1"/>
    <xf numFmtId="3" fontId="19" fillId="6" borderId="2" xfId="0" applyNumberFormat="1" applyFont="1" applyFill="1" applyBorder="1"/>
    <xf numFmtId="0" fontId="34" fillId="4" borderId="4" xfId="0" applyFont="1" applyFill="1" applyBorder="1" applyAlignment="1">
      <alignment horizontal="center"/>
    </xf>
    <xf numFmtId="3" fontId="11" fillId="4" borderId="4" xfId="0" applyNumberFormat="1" applyFont="1" applyFill="1" applyBorder="1" applyAlignment="1"/>
    <xf numFmtId="3" fontId="11" fillId="4" borderId="5" xfId="0" applyNumberFormat="1" applyFont="1" applyFill="1" applyBorder="1" applyAlignment="1"/>
    <xf numFmtId="0" fontId="73" fillId="0" borderId="0" xfId="0" applyFont="1" applyAlignment="1">
      <alignment horizontal="center"/>
    </xf>
    <xf numFmtId="0" fontId="48" fillId="0" borderId="0" xfId="0" applyFont="1" applyFill="1" applyBorder="1"/>
    <xf numFmtId="0" fontId="48" fillId="0" borderId="0" xfId="0" applyFont="1" applyAlignment="1">
      <alignment horizontal="center"/>
    </xf>
    <xf numFmtId="0" fontId="78" fillId="4" borderId="3" xfId="0" applyFont="1" applyFill="1" applyBorder="1" applyAlignment="1"/>
    <xf numFmtId="0" fontId="77" fillId="0" borderId="3" xfId="0" applyFont="1" applyBorder="1"/>
    <xf numFmtId="3" fontId="26" fillId="3" borderId="3" xfId="0" applyNumberFormat="1" applyFont="1" applyFill="1" applyBorder="1" applyAlignment="1">
      <alignment horizontal="right"/>
    </xf>
    <xf numFmtId="3" fontId="26" fillId="3" borderId="3" xfId="0" applyNumberFormat="1" applyFont="1" applyFill="1" applyBorder="1"/>
    <xf numFmtId="3" fontId="74" fillId="0" borderId="3" xfId="0" applyNumberFormat="1" applyFont="1" applyFill="1" applyBorder="1" applyAlignment="1">
      <alignment horizontal="right"/>
    </xf>
    <xf numFmtId="3" fontId="74" fillId="0" borderId="3" xfId="0" applyNumberFormat="1" applyFont="1" applyFill="1" applyBorder="1"/>
    <xf numFmtId="3" fontId="12" fillId="4" borderId="3" xfId="0" applyNumberFormat="1" applyFont="1" applyFill="1" applyBorder="1" applyAlignment="1"/>
    <xf numFmtId="3" fontId="26" fillId="4" borderId="3" xfId="0" applyNumberFormat="1" applyFont="1" applyFill="1" applyBorder="1" applyAlignment="1"/>
    <xf numFmtId="3" fontId="26" fillId="0" borderId="3" xfId="0" applyNumberFormat="1" applyFont="1" applyFill="1" applyBorder="1" applyAlignment="1">
      <alignment horizontal="right"/>
    </xf>
    <xf numFmtId="3" fontId="80" fillId="4" borderId="39" xfId="0" applyNumberFormat="1" applyFont="1" applyFill="1" applyBorder="1" applyAlignment="1"/>
    <xf numFmtId="3" fontId="80" fillId="3" borderId="39" xfId="0" applyNumberFormat="1" applyFont="1" applyFill="1" applyBorder="1" applyAlignment="1">
      <alignment horizontal="right"/>
    </xf>
    <xf numFmtId="3" fontId="74" fillId="0" borderId="4" xfId="0" applyNumberFormat="1" applyFont="1" applyFill="1" applyBorder="1" applyAlignment="1">
      <alignment horizontal="right"/>
    </xf>
    <xf numFmtId="3" fontId="74" fillId="0" borderId="4" xfId="0" applyNumberFormat="1" applyFont="1" applyFill="1" applyBorder="1"/>
    <xf numFmtId="0" fontId="77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78" fillId="0" borderId="0" xfId="0" applyFont="1" applyFill="1" applyBorder="1" applyAlignment="1">
      <alignment horizontal="center"/>
    </xf>
    <xf numFmtId="0" fontId="78" fillId="0" borderId="0" xfId="0" applyFont="1" applyFill="1" applyBorder="1" applyAlignment="1">
      <alignment horizontal="center" vertical="center"/>
    </xf>
    <xf numFmtId="3" fontId="26" fillId="0" borderId="0" xfId="0" applyNumberFormat="1" applyFont="1" applyFill="1" applyBorder="1" applyAlignment="1">
      <alignment horizontal="right"/>
    </xf>
    <xf numFmtId="3" fontId="74" fillId="0" borderId="0" xfId="0" applyNumberFormat="1" applyFont="1" applyFill="1" applyBorder="1" applyAlignment="1">
      <alignment horizontal="right"/>
    </xf>
    <xf numFmtId="0" fontId="77" fillId="0" borderId="0" xfId="0" applyFont="1" applyFill="1" applyBorder="1"/>
    <xf numFmtId="3" fontId="12" fillId="0" borderId="0" xfId="0" applyNumberFormat="1" applyFont="1" applyFill="1" applyBorder="1" applyAlignment="1"/>
    <xf numFmtId="3" fontId="74" fillId="6" borderId="3" xfId="0" applyNumberFormat="1" applyFont="1" applyFill="1" applyBorder="1" applyAlignment="1">
      <alignment horizontal="right"/>
    </xf>
    <xf numFmtId="0" fontId="78" fillId="0" borderId="0" xfId="0" applyFont="1" applyFill="1" applyBorder="1" applyAlignment="1"/>
    <xf numFmtId="3" fontId="26" fillId="0" borderId="0" xfId="0" applyNumberFormat="1" applyFont="1" applyFill="1" applyBorder="1"/>
    <xf numFmtId="3" fontId="36" fillId="5" borderId="3" xfId="0" applyNumberFormat="1" applyFont="1" applyFill="1" applyBorder="1" applyAlignment="1"/>
    <xf numFmtId="3" fontId="36" fillId="0" borderId="0" xfId="0" applyNumberFormat="1" applyFont="1" applyFill="1" applyBorder="1" applyAlignment="1"/>
    <xf numFmtId="0" fontId="12" fillId="0" borderId="0" xfId="0" applyFont="1" applyFill="1" applyBorder="1" applyAlignment="1"/>
    <xf numFmtId="3" fontId="80" fillId="4" borderId="60" xfId="0" applyNumberFormat="1" applyFont="1" applyFill="1" applyBorder="1" applyAlignment="1"/>
    <xf numFmtId="3" fontId="12" fillId="3" borderId="3" xfId="0" applyNumberFormat="1" applyFont="1" applyFill="1" applyBorder="1" applyAlignment="1"/>
    <xf numFmtId="3" fontId="80" fillId="3" borderId="60" xfId="0" applyNumberFormat="1" applyFont="1" applyFill="1" applyBorder="1" applyAlignment="1"/>
    <xf numFmtId="0" fontId="12" fillId="6" borderId="0" xfId="0" applyFont="1" applyFill="1" applyBorder="1" applyAlignment="1"/>
    <xf numFmtId="3" fontId="80" fillId="3" borderId="60" xfId="0" applyNumberFormat="1" applyFont="1" applyFill="1" applyBorder="1" applyAlignment="1">
      <alignment horizontal="right"/>
    </xf>
    <xf numFmtId="49" fontId="76" fillId="0" borderId="3" xfId="0" applyNumberFormat="1" applyFont="1" applyFill="1" applyBorder="1" applyAlignment="1">
      <alignment horizontal="center"/>
    </xf>
    <xf numFmtId="0" fontId="76" fillId="6" borderId="3" xfId="0" applyFont="1" applyFill="1" applyBorder="1"/>
    <xf numFmtId="49" fontId="63" fillId="0" borderId="3" xfId="0" applyNumberFormat="1" applyFont="1" applyBorder="1" applyAlignment="1">
      <alignment horizontal="center"/>
    </xf>
    <xf numFmtId="0" fontId="76" fillId="0" borderId="3" xfId="0" applyFont="1" applyFill="1" applyBorder="1"/>
    <xf numFmtId="0" fontId="63" fillId="0" borderId="3" xfId="0" applyFont="1" applyBorder="1" applyAlignment="1">
      <alignment horizontal="center"/>
    </xf>
    <xf numFmtId="49" fontId="75" fillId="3" borderId="3" xfId="0" applyNumberFormat="1" applyFont="1" applyFill="1" applyBorder="1" applyAlignment="1">
      <alignment horizontal="left"/>
    </xf>
    <xf numFmtId="0" fontId="16" fillId="4" borderId="3" xfId="0" applyFont="1" applyFill="1" applyBorder="1" applyAlignment="1"/>
    <xf numFmtId="0" fontId="75" fillId="3" borderId="3" xfId="0" applyFont="1" applyFill="1" applyBorder="1"/>
    <xf numFmtId="0" fontId="16" fillId="4" borderId="4" xfId="0" applyFont="1" applyFill="1" applyBorder="1" applyAlignment="1"/>
    <xf numFmtId="0" fontId="83" fillId="0" borderId="0" xfId="0" applyFont="1" applyFill="1" applyBorder="1"/>
    <xf numFmtId="0" fontId="83" fillId="0" borderId="0" xfId="0" applyFont="1" applyAlignment="1">
      <alignment horizontal="center"/>
    </xf>
    <xf numFmtId="0" fontId="83" fillId="0" borderId="0" xfId="0" applyFont="1"/>
    <xf numFmtId="0" fontId="48" fillId="7" borderId="2" xfId="0" applyFont="1" applyFill="1" applyBorder="1" applyAlignment="1">
      <alignment horizontal="center" wrapText="1"/>
    </xf>
    <xf numFmtId="0" fontId="24" fillId="7" borderId="3" xfId="0" applyFont="1" applyFill="1" applyBorder="1" applyAlignment="1">
      <alignment horizontal="center" wrapText="1"/>
    </xf>
    <xf numFmtId="49" fontId="24" fillId="7" borderId="3" xfId="0" applyNumberFormat="1" applyFont="1" applyFill="1" applyBorder="1" applyAlignment="1">
      <alignment horizontal="center"/>
    </xf>
    <xf numFmtId="0" fontId="24" fillId="7" borderId="3" xfId="0" applyFont="1" applyFill="1" applyBorder="1"/>
    <xf numFmtId="0" fontId="48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76" fillId="4" borderId="3" xfId="0" applyFont="1" applyFill="1" applyBorder="1" applyAlignment="1"/>
    <xf numFmtId="0" fontId="76" fillId="4" borderId="4" xfId="0" applyFont="1" applyFill="1" applyBorder="1" applyAlignment="1"/>
    <xf numFmtId="0" fontId="0" fillId="0" borderId="0" xfId="0" applyAlignment="1">
      <alignment horizontal="right"/>
    </xf>
    <xf numFmtId="3" fontId="4" fillId="3" borderId="3" xfId="0" applyNumberFormat="1" applyFont="1" applyFill="1" applyBorder="1" applyAlignment="1">
      <alignment wrapText="1"/>
    </xf>
    <xf numFmtId="3" fontId="12" fillId="6" borderId="3" xfId="0" applyNumberFormat="1" applyFont="1" applyFill="1" applyBorder="1" applyAlignment="1"/>
    <xf numFmtId="0" fontId="4" fillId="6" borderId="3" xfId="0" applyNumberFormat="1" applyFont="1" applyFill="1" applyBorder="1" applyAlignment="1">
      <alignment horizontal="center"/>
    </xf>
    <xf numFmtId="0" fontId="42" fillId="0" borderId="2" xfId="0" applyFont="1" applyBorder="1"/>
    <xf numFmtId="0" fontId="42" fillId="0" borderId="3" xfId="0" applyFont="1" applyBorder="1"/>
    <xf numFmtId="3" fontId="4" fillId="5" borderId="4" xfId="0" applyNumberFormat="1" applyFont="1" applyFill="1" applyBorder="1"/>
    <xf numFmtId="0" fontId="5" fillId="0" borderId="2" xfId="0" applyFont="1" applyFill="1" applyBorder="1"/>
    <xf numFmtId="3" fontId="6" fillId="3" borderId="3" xfId="0" applyNumberFormat="1" applyFont="1" applyFill="1" applyBorder="1" applyAlignment="1"/>
    <xf numFmtId="3" fontId="52" fillId="4" borderId="3" xfId="0" applyNumberFormat="1" applyFont="1" applyFill="1" applyBorder="1"/>
    <xf numFmtId="0" fontId="52" fillId="4" borderId="3" xfId="0" applyFont="1" applyFill="1" applyBorder="1"/>
    <xf numFmtId="3" fontId="2" fillId="3" borderId="3" xfId="0" applyNumberFormat="1" applyFont="1" applyFill="1" applyBorder="1"/>
    <xf numFmtId="49" fontId="50" fillId="6" borderId="4" xfId="0" applyNumberFormat="1" applyFont="1" applyFill="1" applyBorder="1" applyAlignment="1">
      <alignment horizontal="center"/>
    </xf>
    <xf numFmtId="3" fontId="6" fillId="3" borderId="4" xfId="0" applyNumberFormat="1" applyFont="1" applyFill="1" applyBorder="1" applyAlignment="1">
      <alignment horizontal="right"/>
    </xf>
    <xf numFmtId="3" fontId="68" fillId="3" borderId="4" xfId="0" applyNumberFormat="1" applyFont="1" applyFill="1" applyBorder="1" applyAlignment="1">
      <alignment horizontal="right"/>
    </xf>
    <xf numFmtId="3" fontId="22" fillId="3" borderId="4" xfId="0" applyNumberFormat="1" applyFont="1" applyFill="1" applyBorder="1" applyAlignment="1">
      <alignment horizontal="right"/>
    </xf>
    <xf numFmtId="3" fontId="71" fillId="3" borderId="4" xfId="0" applyNumberFormat="1" applyFont="1" applyFill="1" applyBorder="1" applyAlignment="1">
      <alignment horizontal="right"/>
    </xf>
    <xf numFmtId="3" fontId="22" fillId="3" borderId="4" xfId="0" applyNumberFormat="1" applyFont="1" applyFill="1" applyBorder="1"/>
    <xf numFmtId="3" fontId="71" fillId="3" borderId="40" xfId="0" applyNumberFormat="1" applyFont="1" applyFill="1" applyBorder="1" applyAlignment="1"/>
    <xf numFmtId="0" fontId="45" fillId="3" borderId="3" xfId="0" applyFont="1" applyFill="1" applyBorder="1"/>
    <xf numFmtId="0" fontId="85" fillId="3" borderId="3" xfId="0" applyFont="1" applyFill="1" applyBorder="1"/>
    <xf numFmtId="0" fontId="0" fillId="3" borderId="0" xfId="0" applyFill="1"/>
    <xf numFmtId="49" fontId="16" fillId="6" borderId="3" xfId="0" applyNumberFormat="1" applyFont="1" applyFill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10" fillId="3" borderId="3" xfId="0" applyFont="1" applyFill="1" applyBorder="1"/>
    <xf numFmtId="0" fontId="24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16" fontId="24" fillId="3" borderId="3" xfId="0" applyNumberFormat="1" applyFont="1" applyFill="1" applyBorder="1" applyAlignment="1">
      <alignment horizontal="center"/>
    </xf>
    <xf numFmtId="0" fontId="63" fillId="0" borderId="3" xfId="0" applyFont="1" applyBorder="1"/>
    <xf numFmtId="0" fontId="84" fillId="4" borderId="3" xfId="0" applyFont="1" applyFill="1" applyBorder="1" applyAlignment="1"/>
    <xf numFmtId="0" fontId="84" fillId="4" borderId="4" xfId="0" applyFont="1" applyFill="1" applyBorder="1" applyAlignment="1"/>
    <xf numFmtId="0" fontId="0" fillId="0" borderId="39" xfId="0" applyBorder="1"/>
    <xf numFmtId="0" fontId="0" fillId="0" borderId="0" xfId="0" applyFill="1" applyAlignment="1">
      <alignment horizontal="right"/>
    </xf>
    <xf numFmtId="3" fontId="14" fillId="7" borderId="55" xfId="0" applyNumberFormat="1" applyFont="1" applyFill="1" applyBorder="1" applyAlignment="1">
      <alignment horizontal="center"/>
    </xf>
    <xf numFmtId="3" fontId="14" fillId="7" borderId="3" xfId="0" applyNumberFormat="1" applyFont="1" applyFill="1" applyBorder="1" applyAlignment="1">
      <alignment horizontal="center"/>
    </xf>
    <xf numFmtId="3" fontId="52" fillId="7" borderId="3" xfId="0" applyNumberFormat="1" applyFont="1" applyFill="1" applyBorder="1" applyAlignment="1">
      <alignment horizontal="center"/>
    </xf>
    <xf numFmtId="3" fontId="0" fillId="4" borderId="3" xfId="0" applyNumberFormat="1" applyFill="1" applyBorder="1"/>
    <xf numFmtId="3" fontId="0" fillId="5" borderId="3" xfId="0" applyNumberFormat="1" applyFill="1" applyBorder="1"/>
    <xf numFmtId="3" fontId="14" fillId="5" borderId="4" xfId="0" applyNumberFormat="1" applyFont="1" applyFill="1" applyBorder="1"/>
    <xf numFmtId="164" fontId="2" fillId="0" borderId="0" xfId="0" applyNumberFormat="1" applyFont="1" applyAlignment="1">
      <alignment horizontal="right"/>
    </xf>
    <xf numFmtId="0" fontId="5" fillId="11" borderId="0" xfId="0" applyFont="1" applyFill="1" applyBorder="1" applyAlignment="1">
      <alignment horizontal="center" vertical="center"/>
    </xf>
    <xf numFmtId="0" fontId="69" fillId="12" borderId="3" xfId="0" applyFont="1" applyFill="1" applyBorder="1"/>
    <xf numFmtId="3" fontId="71" fillId="12" borderId="39" xfId="0" applyNumberFormat="1" applyFont="1" applyFill="1" applyBorder="1"/>
    <xf numFmtId="3" fontId="68" fillId="12" borderId="39" xfId="0" applyNumberFormat="1" applyFont="1" applyFill="1" applyBorder="1"/>
    <xf numFmtId="3" fontId="68" fillId="12" borderId="40" xfId="0" applyNumberFormat="1" applyFont="1" applyFill="1" applyBorder="1"/>
    <xf numFmtId="3" fontId="6" fillId="12" borderId="0" xfId="0" applyNumberFormat="1" applyFont="1" applyFill="1" applyBorder="1" applyAlignment="1">
      <alignment horizontal="right"/>
    </xf>
    <xf numFmtId="49" fontId="14" fillId="12" borderId="0" xfId="0" applyNumberFormat="1" applyFont="1" applyFill="1" applyBorder="1" applyAlignment="1">
      <alignment horizontal="center"/>
    </xf>
    <xf numFmtId="0" fontId="13" fillId="12" borderId="0" xfId="0" applyFont="1" applyFill="1" applyBorder="1" applyAlignment="1">
      <alignment horizontal="center"/>
    </xf>
    <xf numFmtId="3" fontId="81" fillId="12" borderId="60" xfId="0" applyNumberFormat="1" applyFont="1" applyFill="1" applyBorder="1" applyAlignment="1"/>
    <xf numFmtId="3" fontId="81" fillId="12" borderId="60" xfId="0" applyNumberFormat="1" applyFont="1" applyFill="1" applyBorder="1"/>
    <xf numFmtId="3" fontId="38" fillId="0" borderId="0" xfId="0" applyNumberFormat="1" applyFont="1" applyAlignment="1">
      <alignment horizontal="right"/>
    </xf>
    <xf numFmtId="0" fontId="42" fillId="13" borderId="56" xfId="0" applyFont="1" applyFill="1" applyBorder="1" applyAlignment="1">
      <alignment horizontal="center" wrapText="1"/>
    </xf>
    <xf numFmtId="164" fontId="2" fillId="12" borderId="39" xfId="0" applyNumberFormat="1" applyFont="1" applyFill="1" applyBorder="1" applyAlignment="1">
      <alignment horizontal="center"/>
    </xf>
    <xf numFmtId="164" fontId="2" fillId="12" borderId="39" xfId="0" applyNumberFormat="1" applyFont="1" applyFill="1" applyBorder="1"/>
    <xf numFmtId="164" fontId="42" fillId="12" borderId="39" xfId="0" applyNumberFormat="1" applyFont="1" applyFill="1" applyBorder="1"/>
    <xf numFmtId="164" fontId="65" fillId="12" borderId="39" xfId="0" applyNumberFormat="1" applyFont="1" applyFill="1" applyBorder="1"/>
    <xf numFmtId="164" fontId="2" fillId="12" borderId="40" xfId="0" applyNumberFormat="1" applyFont="1" applyFill="1" applyBorder="1"/>
    <xf numFmtId="0" fontId="5" fillId="4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0" fillId="14" borderId="39" xfId="0" applyFill="1" applyBorder="1"/>
    <xf numFmtId="0" fontId="14" fillId="11" borderId="56" xfId="0" applyFont="1" applyFill="1" applyBorder="1" applyAlignment="1">
      <alignment horizontal="center"/>
    </xf>
    <xf numFmtId="0" fontId="14" fillId="11" borderId="39" xfId="0" applyFont="1" applyFill="1" applyBorder="1" applyAlignment="1">
      <alignment horizontal="center"/>
    </xf>
    <xf numFmtId="3" fontId="14" fillId="13" borderId="3" xfId="0" applyNumberFormat="1" applyFont="1" applyFill="1" applyBorder="1"/>
    <xf numFmtId="3" fontId="14" fillId="15" borderId="3" xfId="0" applyNumberFormat="1" applyFont="1" applyFill="1" applyBorder="1"/>
    <xf numFmtId="0" fontId="0" fillId="15" borderId="39" xfId="0" applyFill="1" applyBorder="1"/>
    <xf numFmtId="0" fontId="16" fillId="6" borderId="3" xfId="0" applyFont="1" applyFill="1" applyBorder="1"/>
    <xf numFmtId="3" fontId="57" fillId="3" borderId="3" xfId="0" applyNumberFormat="1" applyFont="1" applyFill="1" applyBorder="1" applyAlignment="1">
      <alignment horizontal="right"/>
    </xf>
    <xf numFmtId="3" fontId="57" fillId="3" borderId="3" xfId="0" applyNumberFormat="1" applyFont="1" applyFill="1" applyBorder="1"/>
    <xf numFmtId="3" fontId="16" fillId="0" borderId="3" xfId="0" applyNumberFormat="1" applyFont="1" applyFill="1" applyBorder="1" applyAlignment="1">
      <alignment horizontal="right"/>
    </xf>
    <xf numFmtId="3" fontId="15" fillId="6" borderId="3" xfId="0" applyNumberFormat="1" applyFont="1" applyFill="1" applyBorder="1" applyAlignment="1"/>
    <xf numFmtId="3" fontId="16" fillId="0" borderId="3" xfId="0" applyNumberFormat="1" applyFont="1" applyFill="1" applyBorder="1"/>
    <xf numFmtId="3" fontId="57" fillId="4" borderId="3" xfId="0" applyNumberFormat="1" applyFont="1" applyFill="1" applyBorder="1" applyAlignment="1"/>
    <xf numFmtId="3" fontId="16" fillId="3" borderId="3" xfId="0" applyNumberFormat="1" applyFont="1" applyFill="1" applyBorder="1" applyAlignment="1">
      <alignment horizontal="right"/>
    </xf>
    <xf numFmtId="3" fontId="57" fillId="6" borderId="3" xfId="0" applyNumberFormat="1" applyFont="1" applyFill="1" applyBorder="1" applyAlignment="1">
      <alignment horizontal="right"/>
    </xf>
    <xf numFmtId="3" fontId="57" fillId="6" borderId="3" xfId="0" applyNumberFormat="1" applyFont="1" applyFill="1" applyBorder="1"/>
    <xf numFmtId="3" fontId="57" fillId="4" borderId="4" xfId="0" applyNumberFormat="1" applyFont="1" applyFill="1" applyBorder="1" applyAlignment="1"/>
    <xf numFmtId="3" fontId="16" fillId="6" borderId="3" xfId="0" applyNumberFormat="1" applyFont="1" applyFill="1" applyBorder="1"/>
    <xf numFmtId="3" fontId="16" fillId="3" borderId="3" xfId="0" applyNumberFormat="1" applyFont="1" applyFill="1" applyBorder="1"/>
    <xf numFmtId="0" fontId="21" fillId="4" borderId="3" xfId="0" applyFont="1" applyFill="1" applyBorder="1" applyAlignment="1"/>
    <xf numFmtId="3" fontId="70" fillId="4" borderId="3" xfId="0" applyNumberFormat="1" applyFont="1" applyFill="1" applyBorder="1" applyAlignment="1"/>
    <xf numFmtId="0" fontId="21" fillId="3" borderId="3" xfId="0" applyFont="1" applyFill="1" applyBorder="1" applyAlignment="1"/>
    <xf numFmtId="0" fontId="24" fillId="3" borderId="3" xfId="0" applyFont="1" applyFill="1" applyBorder="1" applyAlignment="1"/>
    <xf numFmtId="3" fontId="70" fillId="3" borderId="3" xfId="0" applyNumberFormat="1" applyFont="1" applyFill="1" applyBorder="1" applyAlignment="1"/>
    <xf numFmtId="0" fontId="38" fillId="6" borderId="3" xfId="0" applyFont="1" applyFill="1" applyBorder="1"/>
    <xf numFmtId="0" fontId="24" fillId="6" borderId="3" xfId="0" applyFont="1" applyFill="1" applyBorder="1" applyAlignment="1">
      <alignment wrapText="1"/>
    </xf>
    <xf numFmtId="3" fontId="70" fillId="12" borderId="3" xfId="0" applyNumberFormat="1" applyFont="1" applyFill="1" applyBorder="1" applyAlignment="1"/>
    <xf numFmtId="3" fontId="69" fillId="12" borderId="3" xfId="0" applyNumberFormat="1" applyFont="1" applyFill="1" applyBorder="1" applyAlignment="1"/>
    <xf numFmtId="3" fontId="69" fillId="12" borderId="39" xfId="0" applyNumberFormat="1" applyFont="1" applyFill="1" applyBorder="1" applyAlignment="1"/>
    <xf numFmtId="0" fontId="44" fillId="4" borderId="3" xfId="0" applyFont="1" applyFill="1" applyBorder="1"/>
    <xf numFmtId="0" fontId="14" fillId="4" borderId="3" xfId="0" applyFont="1" applyFill="1" applyBorder="1"/>
    <xf numFmtId="0" fontId="70" fillId="4" borderId="3" xfId="0" applyFont="1" applyFill="1" applyBorder="1"/>
    <xf numFmtId="0" fontId="14" fillId="4" borderId="2" xfId="0" applyFont="1" applyFill="1" applyBorder="1"/>
    <xf numFmtId="0" fontId="14" fillId="4" borderId="39" xfId="0" applyFont="1" applyFill="1" applyBorder="1"/>
    <xf numFmtId="0" fontId="14" fillId="6" borderId="0" xfId="0" applyFont="1" applyFill="1" applyBorder="1"/>
    <xf numFmtId="0" fontId="69" fillId="4" borderId="3" xfId="0" applyFont="1" applyFill="1" applyBorder="1" applyAlignment="1"/>
    <xf numFmtId="0" fontId="70" fillId="4" borderId="3" xfId="0" applyFont="1" applyFill="1" applyBorder="1" applyAlignment="1"/>
    <xf numFmtId="3" fontId="69" fillId="3" borderId="3" xfId="0" applyNumberFormat="1" applyFont="1" applyFill="1" applyBorder="1" applyAlignment="1">
      <alignment horizontal="right"/>
    </xf>
    <xf numFmtId="3" fontId="24" fillId="3" borderId="3" xfId="0" applyNumberFormat="1" applyFont="1" applyFill="1" applyBorder="1" applyAlignment="1">
      <alignment horizontal="right"/>
    </xf>
    <xf numFmtId="3" fontId="24" fillId="0" borderId="0" xfId="0" applyNumberFormat="1" applyFont="1" applyFill="1" applyBorder="1" applyAlignment="1">
      <alignment horizontal="right"/>
    </xf>
    <xf numFmtId="49" fontId="24" fillId="0" borderId="3" xfId="0" applyNumberFormat="1" applyFont="1" applyFill="1" applyBorder="1" applyAlignment="1">
      <alignment horizontal="center"/>
    </xf>
    <xf numFmtId="3" fontId="69" fillId="12" borderId="3" xfId="0" applyNumberFormat="1" applyFont="1" applyFill="1" applyBorder="1" applyAlignment="1">
      <alignment horizontal="right"/>
    </xf>
    <xf numFmtId="3" fontId="24" fillId="12" borderId="3" xfId="0" applyNumberFormat="1" applyFont="1" applyFill="1" applyBorder="1" applyAlignment="1">
      <alignment horizontal="right"/>
    </xf>
    <xf numFmtId="3" fontId="69" fillId="12" borderId="39" xfId="0" applyNumberFormat="1" applyFont="1" applyFill="1" applyBorder="1" applyAlignment="1">
      <alignment horizontal="right"/>
    </xf>
    <xf numFmtId="3" fontId="24" fillId="0" borderId="2" xfId="0" applyNumberFormat="1" applyFont="1" applyFill="1" applyBorder="1" applyAlignment="1">
      <alignment horizontal="right"/>
    </xf>
    <xf numFmtId="3" fontId="24" fillId="0" borderId="39" xfId="0" applyNumberFormat="1" applyFont="1" applyFill="1" applyBorder="1" applyAlignment="1">
      <alignment horizontal="right"/>
    </xf>
    <xf numFmtId="3" fontId="69" fillId="3" borderId="3" xfId="0" applyNumberFormat="1" applyFont="1" applyFill="1" applyBorder="1" applyAlignment="1"/>
    <xf numFmtId="3" fontId="24" fillId="3" borderId="2" xfId="0" applyNumberFormat="1" applyFont="1" applyFill="1" applyBorder="1" applyAlignment="1">
      <alignment horizontal="right"/>
    </xf>
    <xf numFmtId="3" fontId="24" fillId="3" borderId="39" xfId="0" applyNumberFormat="1" applyFont="1" applyFill="1" applyBorder="1" applyAlignment="1">
      <alignment horizontal="right"/>
    </xf>
    <xf numFmtId="0" fontId="38" fillId="0" borderId="3" xfId="0" applyFont="1" applyBorder="1"/>
    <xf numFmtId="0" fontId="38" fillId="12" borderId="3" xfId="0" applyFont="1" applyFill="1" applyBorder="1"/>
    <xf numFmtId="0" fontId="38" fillId="0" borderId="2" xfId="0" applyFont="1" applyBorder="1"/>
    <xf numFmtId="0" fontId="38" fillId="0" borderId="39" xfId="0" applyFont="1" applyBorder="1"/>
    <xf numFmtId="3" fontId="69" fillId="12" borderId="39" xfId="0" applyNumberFormat="1" applyFont="1" applyFill="1" applyBorder="1"/>
    <xf numFmtId="0" fontId="38" fillId="0" borderId="4" xfId="0" applyFont="1" applyBorder="1"/>
    <xf numFmtId="0" fontId="38" fillId="12" borderId="4" xfId="0" applyFont="1" applyFill="1" applyBorder="1"/>
    <xf numFmtId="0" fontId="69" fillId="12" borderId="4" xfId="0" applyFont="1" applyFill="1" applyBorder="1"/>
    <xf numFmtId="3" fontId="69" fillId="12" borderId="4" xfId="0" applyNumberFormat="1" applyFont="1" applyFill="1" applyBorder="1" applyAlignment="1"/>
    <xf numFmtId="0" fontId="38" fillId="0" borderId="5" xfId="0" applyFont="1" applyBorder="1"/>
    <xf numFmtId="0" fontId="38" fillId="0" borderId="40" xfId="0" applyFont="1" applyBorder="1"/>
    <xf numFmtId="3" fontId="69" fillId="12" borderId="40" xfId="0" applyNumberFormat="1" applyFont="1" applyFill="1" applyBorder="1"/>
    <xf numFmtId="0" fontId="24" fillId="3" borderId="3" xfId="0" applyFont="1" applyFill="1" applyBorder="1"/>
    <xf numFmtId="3" fontId="80" fillId="4" borderId="3" xfId="0" applyNumberFormat="1" applyFont="1" applyFill="1" applyBorder="1" applyAlignment="1"/>
    <xf numFmtId="3" fontId="78" fillId="12" borderId="3" xfId="0" applyNumberFormat="1" applyFont="1" applyFill="1" applyBorder="1" applyAlignment="1">
      <alignment horizontal="right"/>
    </xf>
    <xf numFmtId="3" fontId="81" fillId="12" borderId="39" xfId="0" applyNumberFormat="1" applyFont="1" applyFill="1" applyBorder="1" applyAlignment="1"/>
    <xf numFmtId="3" fontId="26" fillId="12" borderId="3" xfId="0" applyNumberFormat="1" applyFont="1" applyFill="1" applyBorder="1" applyAlignment="1">
      <alignment horizontal="right"/>
    </xf>
    <xf numFmtId="0" fontId="77" fillId="0" borderId="0" xfId="0" applyFont="1" applyBorder="1" applyAlignment="1">
      <alignment horizontal="center"/>
    </xf>
    <xf numFmtId="0" fontId="78" fillId="0" borderId="0" xfId="0" applyFont="1" applyBorder="1" applyAlignment="1">
      <alignment horizontal="center"/>
    </xf>
    <xf numFmtId="0" fontId="77" fillId="0" borderId="0" xfId="0" applyFont="1" applyBorder="1"/>
    <xf numFmtId="3" fontId="77" fillId="0" borderId="0" xfId="0" applyNumberFormat="1" applyFont="1" applyBorder="1"/>
    <xf numFmtId="0" fontId="90" fillId="0" borderId="0" xfId="0" applyFont="1"/>
    <xf numFmtId="0" fontId="2" fillId="0" borderId="0" xfId="0" applyFont="1"/>
    <xf numFmtId="164" fontId="2" fillId="0" borderId="39" xfId="0" applyNumberFormat="1" applyFont="1" applyBorder="1"/>
    <xf numFmtId="0" fontId="5" fillId="0" borderId="2" xfId="0" applyFont="1" applyBorder="1" applyAlignment="1">
      <alignment horizontal="right"/>
    </xf>
    <xf numFmtId="3" fontId="14" fillId="14" borderId="39" xfId="0" applyNumberFormat="1" applyFont="1" applyFill="1" applyBorder="1"/>
    <xf numFmtId="0" fontId="6" fillId="3" borderId="3" xfId="0" applyFont="1" applyFill="1" applyBorder="1"/>
    <xf numFmtId="0" fontId="6" fillId="0" borderId="3" xfId="0" applyFont="1" applyFill="1" applyBorder="1"/>
    <xf numFmtId="0" fontId="4" fillId="4" borderId="3" xfId="0" applyFont="1" applyFill="1" applyBorder="1" applyAlignment="1"/>
    <xf numFmtId="16" fontId="24" fillId="12" borderId="3" xfId="0" applyNumberFormat="1" applyFont="1" applyFill="1" applyBorder="1" applyAlignment="1">
      <alignment horizontal="center"/>
    </xf>
    <xf numFmtId="49" fontId="21" fillId="12" borderId="3" xfId="0" applyNumberFormat="1" applyFont="1" applyFill="1" applyBorder="1" applyAlignment="1">
      <alignment horizontal="center"/>
    </xf>
    <xf numFmtId="0" fontId="24" fillId="12" borderId="3" xfId="0" applyFont="1" applyFill="1" applyBorder="1"/>
    <xf numFmtId="3" fontId="26" fillId="12" borderId="3" xfId="0" applyNumberFormat="1" applyFont="1" applyFill="1" applyBorder="1"/>
    <xf numFmtId="3" fontId="26" fillId="12" borderId="0" xfId="0" applyNumberFormat="1" applyFont="1" applyFill="1" applyBorder="1" applyAlignment="1">
      <alignment horizontal="right"/>
    </xf>
    <xf numFmtId="4" fontId="26" fillId="3" borderId="3" xfId="0" applyNumberFormat="1" applyFont="1" applyFill="1" applyBorder="1" applyAlignment="1">
      <alignment horizontal="right"/>
    </xf>
    <xf numFmtId="4" fontId="74" fillId="0" borderId="3" xfId="0" applyNumberFormat="1" applyFont="1" applyFill="1" applyBorder="1" applyAlignment="1">
      <alignment horizontal="right"/>
    </xf>
    <xf numFmtId="4" fontId="74" fillId="0" borderId="3" xfId="0" applyNumberFormat="1" applyFont="1" applyFill="1" applyBorder="1"/>
    <xf numFmtId="4" fontId="77" fillId="0" borderId="3" xfId="0" applyNumberFormat="1" applyFont="1" applyBorder="1"/>
    <xf numFmtId="4" fontId="78" fillId="12" borderId="3" xfId="0" applyNumberFormat="1" applyFont="1" applyFill="1" applyBorder="1" applyAlignment="1">
      <alignment horizontal="right"/>
    </xf>
    <xf numFmtId="49" fontId="19" fillId="3" borderId="3" xfId="0" applyNumberFormat="1" applyFont="1" applyFill="1" applyBorder="1" applyAlignment="1">
      <alignment horizontal="left"/>
    </xf>
    <xf numFmtId="165" fontId="46" fillId="3" borderId="3" xfId="0" applyNumberFormat="1" applyFont="1" applyFill="1" applyBorder="1" applyAlignment="1">
      <alignment wrapText="1"/>
    </xf>
    <xf numFmtId="165" fontId="74" fillId="6" borderId="3" xfId="0" applyNumberFormat="1" applyFont="1" applyFill="1" applyBorder="1" applyAlignment="1">
      <alignment wrapText="1"/>
    </xf>
    <xf numFmtId="165" fontId="74" fillId="0" borderId="3" xfId="0" applyNumberFormat="1" applyFont="1" applyFill="1" applyBorder="1" applyAlignment="1">
      <alignment wrapText="1"/>
    </xf>
    <xf numFmtId="165" fontId="46" fillId="4" borderId="3" xfId="0" applyNumberFormat="1" applyFont="1" applyFill="1" applyBorder="1" applyAlignment="1">
      <alignment wrapText="1"/>
    </xf>
    <xf numFmtId="165" fontId="57" fillId="3" borderId="3" xfId="0" applyNumberFormat="1" applyFont="1" applyFill="1" applyBorder="1" applyAlignment="1">
      <alignment wrapText="1"/>
    </xf>
    <xf numFmtId="165" fontId="78" fillId="12" borderId="3" xfId="0" applyNumberFormat="1" applyFont="1" applyFill="1" applyBorder="1" applyAlignment="1">
      <alignment wrapText="1"/>
    </xf>
    <xf numFmtId="165" fontId="26" fillId="4" borderId="3" xfId="0" applyNumberFormat="1" applyFont="1" applyFill="1" applyBorder="1" applyAlignment="1">
      <alignment wrapText="1"/>
    </xf>
    <xf numFmtId="165" fontId="12" fillId="3" borderId="3" xfId="0" applyNumberFormat="1" applyFont="1" applyFill="1" applyBorder="1" applyAlignment="1">
      <alignment wrapText="1"/>
    </xf>
    <xf numFmtId="0" fontId="38" fillId="0" borderId="2" xfId="0" applyFont="1" applyBorder="1" applyAlignment="1">
      <alignment horizontal="center"/>
    </xf>
    <xf numFmtId="0" fontId="78" fillId="0" borderId="3" xfId="0" applyFont="1" applyFill="1" applyBorder="1" applyAlignment="1">
      <alignment wrapText="1"/>
    </xf>
    <xf numFmtId="3" fontId="69" fillId="3" borderId="39" xfId="0" applyNumberFormat="1" applyFont="1" applyFill="1" applyBorder="1"/>
    <xf numFmtId="3" fontId="21" fillId="5" borderId="3" xfId="0" applyNumberFormat="1" applyFont="1" applyFill="1" applyBorder="1" applyAlignment="1"/>
    <xf numFmtId="0" fontId="38" fillId="0" borderId="0" xfId="0" applyFont="1"/>
    <xf numFmtId="0" fontId="38" fillId="0" borderId="0" xfId="0" applyFont="1" applyAlignment="1">
      <alignment horizontal="center"/>
    </xf>
    <xf numFmtId="3" fontId="11" fillId="5" borderId="3" xfId="0" applyNumberFormat="1" applyFont="1" applyFill="1" applyBorder="1" applyAlignment="1"/>
    <xf numFmtId="3" fontId="21" fillId="0" borderId="0" xfId="0" applyNumberFormat="1" applyFont="1" applyFill="1" applyBorder="1" applyAlignment="1"/>
    <xf numFmtId="3" fontId="21" fillId="5" borderId="2" xfId="0" applyNumberFormat="1" applyFont="1" applyFill="1" applyBorder="1" applyAlignment="1"/>
    <xf numFmtId="3" fontId="21" fillId="5" borderId="39" xfId="0" applyNumberFormat="1" applyFont="1" applyFill="1" applyBorder="1" applyAlignment="1"/>
    <xf numFmtId="3" fontId="70" fillId="5" borderId="60" xfId="0" applyNumberFormat="1" applyFont="1" applyFill="1" applyBorder="1" applyAlignment="1" applyProtection="1">
      <alignment horizontal="right"/>
      <protection locked="0"/>
    </xf>
    <xf numFmtId="0" fontId="21" fillId="4" borderId="3" xfId="0" applyFont="1" applyFill="1" applyBorder="1" applyAlignment="1">
      <alignment horizontal="center"/>
    </xf>
    <xf numFmtId="3" fontId="21" fillId="4" borderId="3" xfId="0" applyNumberFormat="1" applyFont="1" applyFill="1" applyBorder="1" applyAlignment="1"/>
    <xf numFmtId="0" fontId="69" fillId="4" borderId="3" xfId="0" applyFont="1" applyFill="1" applyBorder="1"/>
    <xf numFmtId="0" fontId="11" fillId="13" borderId="3" xfId="0" applyFont="1" applyFill="1" applyBorder="1"/>
    <xf numFmtId="3" fontId="11" fillId="13" borderId="3" xfId="0" applyNumberFormat="1" applyFont="1" applyFill="1" applyBorder="1"/>
    <xf numFmtId="3" fontId="70" fillId="13" borderId="3" xfId="0" applyNumberFormat="1" applyFont="1" applyFill="1" applyBorder="1" applyAlignment="1">
      <alignment horizontal="right"/>
    </xf>
    <xf numFmtId="0" fontId="69" fillId="13" borderId="3" xfId="0" applyFont="1" applyFill="1" applyBorder="1"/>
    <xf numFmtId="3" fontId="11" fillId="3" borderId="3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11" fillId="3" borderId="2" xfId="0" applyNumberFormat="1" applyFont="1" applyFill="1" applyBorder="1" applyAlignment="1">
      <alignment horizontal="right"/>
    </xf>
    <xf numFmtId="3" fontId="11" fillId="3" borderId="39" xfId="0" applyNumberFormat="1" applyFont="1" applyFill="1" applyBorder="1" applyAlignment="1">
      <alignment horizontal="right"/>
    </xf>
    <xf numFmtId="3" fontId="24" fillId="0" borderId="3" xfId="0" applyNumberFormat="1" applyFont="1" applyFill="1" applyBorder="1"/>
    <xf numFmtId="3" fontId="24" fillId="6" borderId="3" xfId="0" applyNumberFormat="1" applyFont="1" applyFill="1" applyBorder="1"/>
    <xf numFmtId="3" fontId="24" fillId="6" borderId="3" xfId="0" applyNumberFormat="1" applyFont="1" applyFill="1" applyBorder="1" applyAlignment="1">
      <alignment wrapText="1"/>
    </xf>
    <xf numFmtId="49" fontId="24" fillId="0" borderId="3" xfId="0" applyNumberFormat="1" applyFont="1" applyBorder="1" applyAlignment="1">
      <alignment horizontal="center"/>
    </xf>
    <xf numFmtId="0" fontId="38" fillId="3" borderId="3" xfId="0" applyFont="1" applyFill="1" applyBorder="1"/>
    <xf numFmtId="3" fontId="70" fillId="12" borderId="3" xfId="0" applyNumberFormat="1" applyFont="1" applyFill="1" applyBorder="1" applyAlignment="1">
      <alignment horizontal="right"/>
    </xf>
    <xf numFmtId="3" fontId="11" fillId="12" borderId="3" xfId="0" applyNumberFormat="1" applyFont="1" applyFill="1" applyBorder="1" applyAlignment="1">
      <alignment horizontal="right"/>
    </xf>
    <xf numFmtId="3" fontId="11" fillId="6" borderId="0" xfId="0" applyNumberFormat="1" applyFont="1" applyFill="1" applyBorder="1" applyAlignment="1">
      <alignment horizontal="right"/>
    </xf>
    <xf numFmtId="3" fontId="11" fillId="6" borderId="2" xfId="0" applyNumberFormat="1" applyFont="1" applyFill="1" applyBorder="1" applyAlignment="1">
      <alignment horizontal="right"/>
    </xf>
    <xf numFmtId="3" fontId="11" fillId="6" borderId="39" xfId="0" applyNumberFormat="1" applyFont="1" applyFill="1" applyBorder="1" applyAlignment="1">
      <alignment horizontal="right"/>
    </xf>
    <xf numFmtId="0" fontId="11" fillId="4" borderId="3" xfId="0" applyFont="1" applyFill="1" applyBorder="1" applyAlignment="1"/>
    <xf numFmtId="0" fontId="11" fillId="4" borderId="2" xfId="0" applyFont="1" applyFill="1" applyBorder="1" applyAlignment="1"/>
    <xf numFmtId="0" fontId="11" fillId="4" borderId="39" xfId="0" applyFont="1" applyFill="1" applyBorder="1" applyAlignment="1"/>
    <xf numFmtId="0" fontId="11" fillId="0" borderId="0" xfId="0" applyFont="1" applyFill="1" applyBorder="1" applyAlignment="1"/>
    <xf numFmtId="0" fontId="38" fillId="0" borderId="3" xfId="0" applyFont="1" applyBorder="1" applyAlignment="1">
      <alignment horizontal="center"/>
    </xf>
    <xf numFmtId="3" fontId="69" fillId="13" borderId="39" xfId="0" applyNumberFormat="1" applyFont="1" applyFill="1" applyBorder="1" applyAlignment="1"/>
    <xf numFmtId="3" fontId="24" fillId="3" borderId="31" xfId="0" applyNumberFormat="1" applyFont="1" applyFill="1" applyBorder="1" applyAlignment="1">
      <alignment horizontal="right"/>
    </xf>
    <xf numFmtId="0" fontId="11" fillId="12" borderId="3" xfId="0" applyFont="1" applyFill="1" applyBorder="1" applyAlignment="1"/>
    <xf numFmtId="3" fontId="11" fillId="6" borderId="0" xfId="0" applyNumberFormat="1" applyFont="1" applyFill="1" applyBorder="1" applyAlignment="1"/>
    <xf numFmtId="0" fontId="11" fillId="6" borderId="2" xfId="0" applyFont="1" applyFill="1" applyBorder="1" applyAlignment="1"/>
    <xf numFmtId="0" fontId="11" fillId="6" borderId="39" xfId="0" applyFont="1" applyFill="1" applyBorder="1" applyAlignment="1"/>
    <xf numFmtId="0" fontId="11" fillId="6" borderId="0" xfId="0" applyFont="1" applyFill="1" applyBorder="1" applyAlignment="1"/>
    <xf numFmtId="0" fontId="21" fillId="6" borderId="3" xfId="0" applyFont="1" applyFill="1" applyBorder="1" applyAlignment="1">
      <alignment horizontal="center"/>
    </xf>
    <xf numFmtId="3" fontId="24" fillId="3" borderId="3" xfId="0" applyNumberFormat="1" applyFont="1" applyFill="1" applyBorder="1"/>
    <xf numFmtId="3" fontId="24" fillId="6" borderId="0" xfId="0" applyNumberFormat="1" applyFont="1" applyFill="1" applyBorder="1" applyAlignment="1">
      <alignment horizontal="right"/>
    </xf>
    <xf numFmtId="3" fontId="24" fillId="6" borderId="2" xfId="0" applyNumberFormat="1" applyFont="1" applyFill="1" applyBorder="1" applyAlignment="1">
      <alignment horizontal="right"/>
    </xf>
    <xf numFmtId="3" fontId="24" fillId="6" borderId="39" xfId="0" applyNumberFormat="1" applyFont="1" applyFill="1" applyBorder="1" applyAlignment="1">
      <alignment horizontal="right"/>
    </xf>
    <xf numFmtId="0" fontId="38" fillId="0" borderId="5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38" fillId="0" borderId="4" xfId="0" applyFont="1" applyBorder="1" applyAlignment="1">
      <alignment wrapText="1"/>
    </xf>
    <xf numFmtId="3" fontId="38" fillId="0" borderId="4" xfId="0" applyNumberFormat="1" applyFont="1" applyBorder="1" applyAlignment="1">
      <alignment wrapText="1"/>
    </xf>
    <xf numFmtId="3" fontId="69" fillId="12" borderId="40" xfId="0" applyNumberFormat="1" applyFont="1" applyFill="1" applyBorder="1" applyAlignment="1"/>
    <xf numFmtId="49" fontId="38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4" fillId="11" borderId="0" xfId="0" applyFont="1" applyFill="1" applyBorder="1" applyAlignment="1">
      <alignment horizontal="center" vertical="center"/>
    </xf>
    <xf numFmtId="0" fontId="11" fillId="3" borderId="3" xfId="0" applyFont="1" applyFill="1" applyBorder="1" applyAlignment="1"/>
    <xf numFmtId="3" fontId="11" fillId="3" borderId="3" xfId="0" applyNumberFormat="1" applyFont="1" applyFill="1" applyBorder="1" applyAlignment="1"/>
    <xf numFmtId="3" fontId="11" fillId="3" borderId="0" xfId="0" applyNumberFormat="1" applyFont="1" applyFill="1" applyBorder="1" applyAlignment="1"/>
    <xf numFmtId="0" fontId="11" fillId="3" borderId="2" xfId="0" applyFont="1" applyFill="1" applyBorder="1" applyAlignment="1"/>
    <xf numFmtId="0" fontId="11" fillId="3" borderId="39" xfId="0" applyFont="1" applyFill="1" applyBorder="1" applyAlignment="1"/>
    <xf numFmtId="3" fontId="11" fillId="12" borderId="3" xfId="0" applyNumberFormat="1" applyFont="1" applyFill="1" applyBorder="1" applyAlignment="1"/>
    <xf numFmtId="0" fontId="80" fillId="5" borderId="3" xfId="0" applyFont="1" applyFill="1" applyBorder="1" applyAlignment="1">
      <alignment vertical="center"/>
    </xf>
    <xf numFmtId="0" fontId="81" fillId="5" borderId="3" xfId="0" applyFont="1" applyFill="1" applyBorder="1" applyAlignment="1"/>
    <xf numFmtId="3" fontId="92" fillId="5" borderId="3" xfId="0" applyNumberFormat="1" applyFont="1" applyFill="1" applyBorder="1" applyAlignment="1"/>
    <xf numFmtId="3" fontId="93" fillId="5" borderId="3" xfId="0" applyNumberFormat="1" applyFont="1" applyFill="1" applyBorder="1" applyAlignment="1"/>
    <xf numFmtId="3" fontId="93" fillId="0" borderId="0" xfId="0" applyNumberFormat="1" applyFont="1" applyFill="1" applyBorder="1" applyAlignment="1"/>
    <xf numFmtId="3" fontId="93" fillId="5" borderId="2" xfId="0" applyNumberFormat="1" applyFont="1" applyFill="1" applyBorder="1" applyAlignment="1"/>
    <xf numFmtId="0" fontId="93" fillId="4" borderId="3" xfId="0" applyFont="1" applyFill="1" applyBorder="1" applyAlignment="1"/>
    <xf numFmtId="0" fontId="81" fillId="4" borderId="3" xfId="0" applyFont="1" applyFill="1" applyBorder="1" applyAlignment="1"/>
    <xf numFmtId="3" fontId="80" fillId="14" borderId="39" xfId="0" applyNumberFormat="1" applyFont="1" applyFill="1" applyBorder="1" applyAlignment="1"/>
    <xf numFmtId="3" fontId="80" fillId="0" borderId="0" xfId="0" applyNumberFormat="1" applyFont="1" applyFill="1" applyBorder="1" applyAlignment="1"/>
    <xf numFmtId="3" fontId="80" fillId="4" borderId="2" xfId="0" applyNumberFormat="1" applyFont="1" applyFill="1" applyBorder="1" applyAlignment="1"/>
    <xf numFmtId="49" fontId="93" fillId="3" borderId="3" xfId="0" applyNumberFormat="1" applyFont="1" applyFill="1" applyBorder="1" applyAlignment="1">
      <alignment horizontal="center"/>
    </xf>
    <xf numFmtId="49" fontId="80" fillId="3" borderId="3" xfId="0" applyNumberFormat="1" applyFont="1" applyFill="1" applyBorder="1" applyAlignment="1">
      <alignment horizontal="left"/>
    </xf>
    <xf numFmtId="0" fontId="80" fillId="3" borderId="3" xfId="0" applyFont="1" applyFill="1" applyBorder="1"/>
    <xf numFmtId="3" fontId="67" fillId="3" borderId="3" xfId="0" applyNumberFormat="1" applyFont="1" applyFill="1" applyBorder="1" applyAlignment="1">
      <alignment horizontal="right"/>
    </xf>
    <xf numFmtId="3" fontId="80" fillId="3" borderId="3" xfId="0" applyNumberFormat="1" applyFont="1" applyFill="1" applyBorder="1" applyAlignment="1">
      <alignment horizontal="right"/>
    </xf>
    <xf numFmtId="3" fontId="80" fillId="13" borderId="39" xfId="0" applyNumberFormat="1" applyFont="1" applyFill="1" applyBorder="1" applyAlignment="1"/>
    <xf numFmtId="3" fontId="80" fillId="0" borderId="0" xfId="0" applyNumberFormat="1" applyFont="1" applyFill="1" applyBorder="1" applyAlignment="1">
      <alignment horizontal="right"/>
    </xf>
    <xf numFmtId="3" fontId="80" fillId="3" borderId="2" xfId="0" applyNumberFormat="1" applyFont="1" applyFill="1" applyBorder="1" applyAlignment="1">
      <alignment horizontal="right"/>
    </xf>
    <xf numFmtId="49" fontId="93" fillId="0" borderId="3" xfId="0" applyNumberFormat="1" applyFont="1" applyFill="1" applyBorder="1" applyAlignment="1">
      <alignment horizontal="center"/>
    </xf>
    <xf numFmtId="49" fontId="81" fillId="0" borderId="3" xfId="0" applyNumberFormat="1" applyFont="1" applyFill="1" applyBorder="1" applyAlignment="1">
      <alignment horizontal="center"/>
    </xf>
    <xf numFmtId="0" fontId="81" fillId="0" borderId="3" xfId="0" applyFont="1" applyFill="1" applyBorder="1"/>
    <xf numFmtId="3" fontId="68" fillId="0" borderId="3" xfId="0" applyNumberFormat="1" applyFont="1" applyFill="1" applyBorder="1" applyAlignment="1">
      <alignment horizontal="right"/>
    </xf>
    <xf numFmtId="3" fontId="81" fillId="0" borderId="3" xfId="0" applyNumberFormat="1" applyFont="1" applyFill="1" applyBorder="1" applyAlignment="1">
      <alignment horizontal="right"/>
    </xf>
    <xf numFmtId="3" fontId="81" fillId="0" borderId="3" xfId="0" applyNumberFormat="1" applyFont="1" applyFill="1" applyBorder="1"/>
    <xf numFmtId="3" fontId="81" fillId="0" borderId="0" xfId="0" applyNumberFormat="1" applyFont="1" applyFill="1" applyBorder="1" applyAlignment="1">
      <alignment horizontal="right"/>
    </xf>
    <xf numFmtId="3" fontId="81" fillId="0" borderId="2" xfId="0" applyNumberFormat="1" applyFont="1" applyFill="1" applyBorder="1" applyAlignment="1">
      <alignment horizontal="right"/>
    </xf>
    <xf numFmtId="0" fontId="81" fillId="6" borderId="3" xfId="0" applyFont="1" applyFill="1" applyBorder="1" applyAlignment="1">
      <alignment wrapText="1"/>
    </xf>
    <xf numFmtId="3" fontId="81" fillId="3" borderId="3" xfId="0" applyNumberFormat="1" applyFont="1" applyFill="1" applyBorder="1" applyAlignment="1">
      <alignment horizontal="right"/>
    </xf>
    <xf numFmtId="0" fontId="81" fillId="6" borderId="3" xfId="0" applyFont="1" applyFill="1" applyBorder="1"/>
    <xf numFmtId="3" fontId="80" fillId="3" borderId="3" xfId="0" applyNumberFormat="1" applyFont="1" applyFill="1" applyBorder="1"/>
    <xf numFmtId="0" fontId="81" fillId="0" borderId="3" xfId="0" applyFont="1" applyBorder="1"/>
    <xf numFmtId="3" fontId="80" fillId="4" borderId="0" xfId="0" applyNumberFormat="1" applyFont="1" applyFill="1" applyBorder="1" applyAlignment="1"/>
    <xf numFmtId="49" fontId="93" fillId="6" borderId="3" xfId="0" applyNumberFormat="1" applyFont="1" applyFill="1" applyBorder="1" applyAlignment="1">
      <alignment horizontal="center"/>
    </xf>
    <xf numFmtId="3" fontId="68" fillId="6" borderId="3" xfId="0" applyNumberFormat="1" applyFont="1" applyFill="1" applyBorder="1" applyAlignment="1">
      <alignment horizontal="right"/>
    </xf>
    <xf numFmtId="3" fontId="81" fillId="6" borderId="3" xfId="0" applyNumberFormat="1" applyFont="1" applyFill="1" applyBorder="1" applyAlignment="1">
      <alignment horizontal="right"/>
    </xf>
    <xf numFmtId="3" fontId="81" fillId="6" borderId="3" xfId="0" applyNumberFormat="1" applyFont="1" applyFill="1" applyBorder="1"/>
    <xf numFmtId="3" fontId="80" fillId="6" borderId="0" xfId="0" applyNumberFormat="1" applyFont="1" applyFill="1" applyBorder="1" applyAlignment="1">
      <alignment horizontal="right"/>
    </xf>
    <xf numFmtId="3" fontId="80" fillId="6" borderId="2" xfId="0" applyNumberFormat="1" applyFont="1" applyFill="1" applyBorder="1" applyAlignment="1">
      <alignment horizontal="right"/>
    </xf>
    <xf numFmtId="3" fontId="80" fillId="6" borderId="3" xfId="0" applyNumberFormat="1" applyFont="1" applyFill="1" applyBorder="1" applyAlignment="1">
      <alignment horizontal="right"/>
    </xf>
    <xf numFmtId="0" fontId="69" fillId="0" borderId="3" xfId="0" applyFont="1" applyBorder="1"/>
    <xf numFmtId="0" fontId="81" fillId="0" borderId="3" xfId="0" applyFont="1" applyBorder="1" applyAlignment="1">
      <alignment wrapText="1"/>
    </xf>
    <xf numFmtId="0" fontId="81" fillId="0" borderId="0" xfId="0" applyFont="1" applyFill="1" applyBorder="1"/>
    <xf numFmtId="3" fontId="81" fillId="4" borderId="3" xfId="0" applyNumberFormat="1" applyFont="1" applyFill="1" applyBorder="1" applyAlignment="1"/>
    <xf numFmtId="0" fontId="81" fillId="0" borderId="3" xfId="0" applyFont="1" applyFill="1" applyBorder="1" applyAlignment="1">
      <alignment wrapText="1"/>
    </xf>
    <xf numFmtId="3" fontId="81" fillId="3" borderId="2" xfId="0" applyNumberFormat="1" applyFont="1" applyFill="1" applyBorder="1" applyAlignment="1">
      <alignment horizontal="right"/>
    </xf>
    <xf numFmtId="49" fontId="93" fillId="0" borderId="4" xfId="0" applyNumberFormat="1" applyFont="1" applyFill="1" applyBorder="1" applyAlignment="1">
      <alignment horizontal="center"/>
    </xf>
    <xf numFmtId="49" fontId="81" fillId="0" borderId="4" xfId="0" applyNumberFormat="1" applyFont="1" applyFill="1" applyBorder="1" applyAlignment="1">
      <alignment horizontal="left"/>
    </xf>
    <xf numFmtId="49" fontId="81" fillId="0" borderId="4" xfId="0" applyNumberFormat="1" applyFont="1" applyFill="1" applyBorder="1" applyAlignment="1">
      <alignment horizontal="left" wrapText="1"/>
    </xf>
    <xf numFmtId="3" fontId="67" fillId="0" borderId="4" xfId="0" applyNumberFormat="1" applyFont="1" applyFill="1" applyBorder="1" applyAlignment="1">
      <alignment horizontal="right"/>
    </xf>
    <xf numFmtId="3" fontId="80" fillId="0" borderId="4" xfId="0" applyNumberFormat="1" applyFont="1" applyFill="1" applyBorder="1" applyAlignment="1">
      <alignment horizontal="right"/>
    </xf>
    <xf numFmtId="3" fontId="81" fillId="0" borderId="4" xfId="0" applyNumberFormat="1" applyFont="1" applyFill="1" applyBorder="1"/>
    <xf numFmtId="3" fontId="81" fillId="0" borderId="4" xfId="0" applyNumberFormat="1" applyFont="1" applyFill="1" applyBorder="1" applyAlignment="1">
      <alignment horizontal="right"/>
    </xf>
    <xf numFmtId="3" fontId="80" fillId="0" borderId="5" xfId="0" applyNumberFormat="1" applyFont="1" applyFill="1" applyBorder="1" applyAlignment="1">
      <alignment horizontal="right"/>
    </xf>
    <xf numFmtId="3" fontId="78" fillId="12" borderId="3" xfId="0" applyNumberFormat="1" applyFont="1" applyFill="1" applyBorder="1"/>
    <xf numFmtId="3" fontId="26" fillId="0" borderId="3" xfId="0" applyNumberFormat="1" applyFont="1" applyFill="1" applyBorder="1"/>
    <xf numFmtId="165" fontId="12" fillId="0" borderId="3" xfId="0" applyNumberFormat="1" applyFont="1" applyFill="1" applyBorder="1" applyAlignment="1">
      <alignment wrapText="1"/>
    </xf>
    <xf numFmtId="0" fontId="74" fillId="12" borderId="3" xfId="0" applyFont="1" applyFill="1" applyBorder="1" applyAlignment="1">
      <alignment wrapText="1"/>
    </xf>
    <xf numFmtId="3" fontId="57" fillId="3" borderId="39" xfId="0" applyNumberFormat="1" applyFont="1" applyFill="1" applyBorder="1"/>
    <xf numFmtId="3" fontId="16" fillId="0" borderId="39" xfId="0" applyNumberFormat="1" applyFont="1" applyFill="1" applyBorder="1" applyAlignment="1">
      <alignment horizontal="right"/>
    </xf>
    <xf numFmtId="0" fontId="63" fillId="0" borderId="2" xfId="0" applyFont="1" applyBorder="1" applyAlignment="1">
      <alignment horizontal="center"/>
    </xf>
    <xf numFmtId="3" fontId="57" fillId="14" borderId="39" xfId="0" applyNumberFormat="1" applyFont="1" applyFill="1" applyBorder="1"/>
    <xf numFmtId="3" fontId="57" fillId="4" borderId="39" xfId="0" applyNumberFormat="1" applyFont="1" applyFill="1" applyBorder="1" applyAlignment="1"/>
    <xf numFmtId="0" fontId="48" fillId="7" borderId="8" xfId="0" applyFont="1" applyFill="1" applyBorder="1" applyAlignment="1">
      <alignment horizontal="center"/>
    </xf>
    <xf numFmtId="0" fontId="48" fillId="7" borderId="55" xfId="0" applyFont="1" applyFill="1" applyBorder="1" applyAlignment="1">
      <alignment horizontal="center"/>
    </xf>
    <xf numFmtId="0" fontId="63" fillId="0" borderId="2" xfId="0" applyFont="1" applyBorder="1"/>
    <xf numFmtId="3" fontId="70" fillId="14" borderId="3" xfId="0" applyNumberFormat="1" applyFont="1" applyFill="1" applyBorder="1" applyAlignment="1"/>
    <xf numFmtId="0" fontId="0" fillId="12" borderId="0" xfId="0" applyFill="1" applyBorder="1"/>
    <xf numFmtId="3" fontId="36" fillId="5" borderId="2" xfId="0" applyNumberFormat="1" applyFont="1" applyFill="1" applyBorder="1" applyAlignment="1"/>
    <xf numFmtId="3" fontId="12" fillId="4" borderId="2" xfId="0" applyNumberFormat="1" applyFont="1" applyFill="1" applyBorder="1" applyAlignment="1"/>
    <xf numFmtId="3" fontId="12" fillId="4" borderId="39" xfId="0" applyNumberFormat="1" applyFont="1" applyFill="1" applyBorder="1" applyAlignment="1"/>
    <xf numFmtId="3" fontId="12" fillId="3" borderId="2" xfId="0" applyNumberFormat="1" applyFont="1" applyFill="1" applyBorder="1" applyAlignment="1"/>
    <xf numFmtId="3" fontId="12" fillId="3" borderId="39" xfId="0" applyNumberFormat="1" applyFont="1" applyFill="1" applyBorder="1" applyAlignment="1"/>
    <xf numFmtId="3" fontId="12" fillId="6" borderId="2" xfId="0" applyNumberFormat="1" applyFont="1" applyFill="1" applyBorder="1" applyAlignment="1"/>
    <xf numFmtId="3" fontId="12" fillId="6" borderId="39" xfId="0" applyNumberFormat="1" applyFont="1" applyFill="1" applyBorder="1" applyAlignment="1"/>
    <xf numFmtId="3" fontId="74" fillId="0" borderId="2" xfId="0" applyNumberFormat="1" applyFont="1" applyFill="1" applyBorder="1" applyAlignment="1">
      <alignment horizontal="right"/>
    </xf>
    <xf numFmtId="3" fontId="74" fillId="0" borderId="39" xfId="0" applyNumberFormat="1" applyFont="1" applyFill="1" applyBorder="1" applyAlignment="1">
      <alignment horizontal="right"/>
    </xf>
    <xf numFmtId="0" fontId="77" fillId="0" borderId="2" xfId="0" applyFont="1" applyBorder="1"/>
    <xf numFmtId="3" fontId="26" fillId="3" borderId="2" xfId="0" applyNumberFormat="1" applyFont="1" applyFill="1" applyBorder="1" applyAlignment="1">
      <alignment horizontal="right"/>
    </xf>
    <xf numFmtId="3" fontId="26" fillId="3" borderId="39" xfId="0" applyNumberFormat="1" applyFont="1" applyFill="1" applyBorder="1" applyAlignment="1">
      <alignment horizontal="right"/>
    </xf>
    <xf numFmtId="3" fontId="74" fillId="0" borderId="5" xfId="0" applyNumberFormat="1" applyFont="1" applyFill="1" applyBorder="1" applyAlignment="1">
      <alignment horizontal="right"/>
    </xf>
    <xf numFmtId="3" fontId="74" fillId="0" borderId="40" xfId="0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0" fontId="38" fillId="0" borderId="3" xfId="0" applyFont="1" applyFill="1" applyBorder="1"/>
    <xf numFmtId="0" fontId="1" fillId="4" borderId="2" xfId="0" applyFont="1" applyFill="1" applyBorder="1" applyAlignment="1">
      <alignment horizontal="center"/>
    </xf>
    <xf numFmtId="0" fontId="1" fillId="12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78" fillId="6" borderId="4" xfId="0" applyFont="1" applyFill="1" applyBorder="1" applyAlignment="1">
      <alignment wrapText="1"/>
    </xf>
    <xf numFmtId="165" fontId="74" fillId="6" borderId="4" xfId="0" applyNumberFormat="1" applyFont="1" applyFill="1" applyBorder="1" applyAlignment="1">
      <alignment wrapText="1"/>
    </xf>
    <xf numFmtId="0" fontId="77" fillId="0" borderId="39" xfId="0" applyFont="1" applyBorder="1"/>
    <xf numFmtId="3" fontId="26" fillId="12" borderId="2" xfId="0" applyNumberFormat="1" applyFont="1" applyFill="1" applyBorder="1" applyAlignment="1">
      <alignment horizontal="right"/>
    </xf>
    <xf numFmtId="3" fontId="26" fillId="12" borderId="39" xfId="0" applyNumberFormat="1" applyFont="1" applyFill="1" applyBorder="1" applyAlignment="1">
      <alignment horizontal="right"/>
    </xf>
    <xf numFmtId="3" fontId="26" fillId="0" borderId="2" xfId="0" applyNumberFormat="1" applyFont="1" applyFill="1" applyBorder="1" applyAlignment="1">
      <alignment horizontal="right"/>
    </xf>
    <xf numFmtId="0" fontId="78" fillId="4" borderId="2" xfId="0" applyFont="1" applyFill="1" applyBorder="1" applyAlignment="1"/>
    <xf numFmtId="0" fontId="78" fillId="4" borderId="39" xfId="0" applyFont="1" applyFill="1" applyBorder="1" applyAlignment="1"/>
    <xf numFmtId="3" fontId="26" fillId="3" borderId="39" xfId="0" applyNumberFormat="1" applyFont="1" applyFill="1" applyBorder="1"/>
    <xf numFmtId="0" fontId="9" fillId="7" borderId="39" xfId="0" applyFont="1" applyFill="1" applyBorder="1" applyAlignment="1">
      <alignment horizontal="center"/>
    </xf>
    <xf numFmtId="3" fontId="19" fillId="4" borderId="39" xfId="0" applyNumberFormat="1" applyFont="1" applyFill="1" applyBorder="1" applyAlignment="1">
      <alignment horizontal="right"/>
    </xf>
    <xf numFmtId="3" fontId="19" fillId="6" borderId="39" xfId="0" applyNumberFormat="1" applyFont="1" applyFill="1" applyBorder="1" applyAlignment="1">
      <alignment horizontal="right"/>
    </xf>
    <xf numFmtId="3" fontId="19" fillId="3" borderId="39" xfId="0" applyNumberFormat="1" applyFont="1" applyFill="1" applyBorder="1" applyAlignment="1">
      <alignment horizontal="right"/>
    </xf>
    <xf numFmtId="3" fontId="14" fillId="6" borderId="3" xfId="0" applyNumberFormat="1" applyFont="1" applyFill="1" applyBorder="1"/>
    <xf numFmtId="3" fontId="19" fillId="9" borderId="39" xfId="0" applyNumberFormat="1" applyFont="1" applyFill="1" applyBorder="1" applyAlignment="1">
      <alignment horizontal="right"/>
    </xf>
    <xf numFmtId="3" fontId="19" fillId="5" borderId="39" xfId="0" applyNumberFormat="1" applyFont="1" applyFill="1" applyBorder="1" applyAlignment="1">
      <alignment horizontal="right"/>
    </xf>
    <xf numFmtId="0" fontId="4" fillId="3" borderId="39" xfId="0" applyFont="1" applyFill="1" applyBorder="1" applyAlignment="1">
      <alignment horizontal="right" wrapText="1"/>
    </xf>
    <xf numFmtId="3" fontId="45" fillId="3" borderId="3" xfId="0" applyNumberFormat="1" applyFont="1" applyFill="1" applyBorder="1"/>
    <xf numFmtId="3" fontId="39" fillId="0" borderId="0" xfId="0" applyNumberFormat="1" applyFont="1" applyFill="1"/>
    <xf numFmtId="0" fontId="0" fillId="12" borderId="0" xfId="0" applyFill="1"/>
    <xf numFmtId="0" fontId="0" fillId="0" borderId="28" xfId="0" applyBorder="1"/>
    <xf numFmtId="3" fontId="8" fillId="12" borderId="28" xfId="0" applyNumberFormat="1" applyFont="1" applyFill="1" applyBorder="1" applyAlignment="1"/>
    <xf numFmtId="0" fontId="69" fillId="0" borderId="0" xfId="0" applyFont="1" applyFill="1" applyBorder="1" applyAlignment="1">
      <alignment horizontal="center"/>
    </xf>
    <xf numFmtId="0" fontId="94" fillId="0" borderId="0" xfId="0" applyFont="1" applyFill="1" applyBorder="1" applyAlignment="1">
      <alignment horizontal="center"/>
    </xf>
    <xf numFmtId="49" fontId="68" fillId="7" borderId="3" xfId="0" applyNumberFormat="1" applyFont="1" applyFill="1" applyBorder="1" applyAlignment="1">
      <alignment horizontal="center"/>
    </xf>
    <xf numFmtId="0" fontId="68" fillId="0" borderId="0" xfId="0" applyFont="1" applyFill="1" applyBorder="1" applyAlignment="1">
      <alignment horizontal="center"/>
    </xf>
    <xf numFmtId="0" fontId="68" fillId="7" borderId="3" xfId="0" applyFont="1" applyFill="1" applyBorder="1" applyAlignment="1">
      <alignment horizontal="center" wrapText="1"/>
    </xf>
    <xf numFmtId="0" fontId="68" fillId="7" borderId="3" xfId="0" applyFont="1" applyFill="1" applyBorder="1"/>
    <xf numFmtId="0" fontId="68" fillId="0" borderId="0" xfId="0" applyFont="1" applyFill="1" applyBorder="1" applyAlignment="1">
      <alignment horizontal="center" vertical="center"/>
    </xf>
    <xf numFmtId="0" fontId="68" fillId="0" borderId="3" xfId="0" applyFont="1" applyBorder="1" applyAlignment="1">
      <alignment horizontal="center"/>
    </xf>
    <xf numFmtId="0" fontId="70" fillId="5" borderId="3" xfId="0" applyFont="1" applyFill="1" applyBorder="1" applyAlignment="1">
      <alignment horizontal="left" vertical="center"/>
    </xf>
    <xf numFmtId="0" fontId="68" fillId="5" borderId="3" xfId="0" applyFont="1" applyFill="1" applyBorder="1" applyAlignment="1"/>
    <xf numFmtId="3" fontId="92" fillId="0" borderId="0" xfId="0" applyNumberFormat="1" applyFont="1" applyFill="1" applyBorder="1" applyAlignment="1"/>
    <xf numFmtId="3" fontId="92" fillId="5" borderId="2" xfId="0" applyNumberFormat="1" applyFont="1" applyFill="1" applyBorder="1" applyAlignment="1"/>
    <xf numFmtId="0" fontId="95" fillId="4" borderId="3" xfId="0" applyFont="1" applyFill="1" applyBorder="1" applyAlignment="1">
      <alignment horizontal="center"/>
    </xf>
    <xf numFmtId="0" fontId="92" fillId="4" borderId="3" xfId="0" applyFont="1" applyFill="1" applyBorder="1" applyAlignment="1"/>
    <xf numFmtId="0" fontId="68" fillId="4" borderId="3" xfId="0" applyFont="1" applyFill="1" applyBorder="1" applyAlignment="1"/>
    <xf numFmtId="3" fontId="70" fillId="0" borderId="0" xfId="0" applyNumberFormat="1" applyFont="1" applyFill="1" applyBorder="1" applyAlignment="1"/>
    <xf numFmtId="3" fontId="70" fillId="4" borderId="2" xfId="0" applyNumberFormat="1" applyFont="1" applyFill="1" applyBorder="1" applyAlignment="1"/>
    <xf numFmtId="49" fontId="96" fillId="3" borderId="3" xfId="0" applyNumberFormat="1" applyFont="1" applyFill="1" applyBorder="1" applyAlignment="1">
      <alignment horizontal="center"/>
    </xf>
    <xf numFmtId="49" fontId="66" fillId="3" borderId="3" xfId="0" applyNumberFormat="1" applyFont="1" applyFill="1" applyBorder="1" applyAlignment="1">
      <alignment horizontal="left"/>
    </xf>
    <xf numFmtId="0" fontId="66" fillId="3" borderId="3" xfId="0" applyFont="1" applyFill="1" applyBorder="1" applyAlignment="1">
      <alignment wrapText="1"/>
    </xf>
    <xf numFmtId="3" fontId="67" fillId="0" borderId="0" xfId="0" applyNumberFormat="1" applyFont="1" applyFill="1" applyBorder="1" applyAlignment="1">
      <alignment horizontal="right"/>
    </xf>
    <xf numFmtId="3" fontId="67" fillId="3" borderId="2" xfId="0" applyNumberFormat="1" applyFont="1" applyFill="1" applyBorder="1" applyAlignment="1">
      <alignment horizontal="right"/>
    </xf>
    <xf numFmtId="49" fontId="96" fillId="0" borderId="3" xfId="0" applyNumberFormat="1" applyFont="1" applyFill="1" applyBorder="1" applyAlignment="1">
      <alignment horizontal="center"/>
    </xf>
    <xf numFmtId="49" fontId="68" fillId="0" borderId="3" xfId="0" applyNumberFormat="1" applyFont="1" applyFill="1" applyBorder="1" applyAlignment="1">
      <alignment horizontal="center"/>
    </xf>
    <xf numFmtId="0" fontId="68" fillId="6" borderId="3" xfId="0" applyFont="1" applyFill="1" applyBorder="1"/>
    <xf numFmtId="3" fontId="71" fillId="0" borderId="3" xfId="0" applyNumberFormat="1" applyFont="1" applyFill="1" applyBorder="1"/>
    <xf numFmtId="3" fontId="71" fillId="0" borderId="3" xfId="0" applyNumberFormat="1" applyFont="1" applyFill="1" applyBorder="1" applyAlignment="1">
      <alignment horizontal="right"/>
    </xf>
    <xf numFmtId="3" fontId="68" fillId="0" borderId="0" xfId="0" applyNumberFormat="1" applyFont="1" applyFill="1" applyBorder="1" applyAlignment="1">
      <alignment horizontal="right"/>
    </xf>
    <xf numFmtId="3" fontId="68" fillId="0" borderId="2" xfId="0" applyNumberFormat="1" applyFont="1" applyFill="1" applyBorder="1" applyAlignment="1">
      <alignment horizontal="right"/>
    </xf>
    <xf numFmtId="0" fontId="66" fillId="3" borderId="3" xfId="0" applyFont="1" applyFill="1" applyBorder="1"/>
    <xf numFmtId="3" fontId="68" fillId="6" borderId="2" xfId="0" applyNumberFormat="1" applyFont="1" applyFill="1" applyBorder="1" applyAlignment="1">
      <alignment horizontal="right"/>
    </xf>
    <xf numFmtId="0" fontId="68" fillId="0" borderId="3" xfId="0" applyNumberFormat="1" applyFont="1" applyBorder="1"/>
    <xf numFmtId="0" fontId="69" fillId="0" borderId="0" xfId="0" applyFont="1" applyFill="1" applyBorder="1"/>
    <xf numFmtId="0" fontId="69" fillId="0" borderId="2" xfId="0" applyFont="1" applyBorder="1"/>
    <xf numFmtId="0" fontId="67" fillId="0" borderId="3" xfId="0" applyFont="1" applyBorder="1" applyAlignment="1">
      <alignment horizontal="center"/>
    </xf>
    <xf numFmtId="49" fontId="96" fillId="6" borderId="3" xfId="0" applyNumberFormat="1" applyFont="1" applyFill="1" applyBorder="1" applyAlignment="1">
      <alignment horizontal="center"/>
    </xf>
    <xf numFmtId="3" fontId="71" fillId="6" borderId="3" xfId="0" applyNumberFormat="1" applyFont="1" applyFill="1" applyBorder="1" applyAlignment="1">
      <alignment horizontal="right"/>
    </xf>
    <xf numFmtId="3" fontId="68" fillId="6" borderId="0" xfId="0" applyNumberFormat="1" applyFont="1" applyFill="1" applyBorder="1" applyAlignment="1">
      <alignment horizontal="right"/>
    </xf>
    <xf numFmtId="0" fontId="68" fillId="0" borderId="3" xfId="0" applyFont="1" applyFill="1" applyBorder="1" applyAlignment="1">
      <alignment horizontal="center"/>
    </xf>
    <xf numFmtId="0" fontId="71" fillId="4" borderId="3" xfId="0" applyFont="1" applyFill="1" applyBorder="1" applyAlignment="1"/>
    <xf numFmtId="49" fontId="71" fillId="6" borderId="3" xfId="0" applyNumberFormat="1" applyFont="1" applyFill="1" applyBorder="1" applyAlignment="1">
      <alignment horizontal="left"/>
    </xf>
    <xf numFmtId="0" fontId="71" fillId="6" borderId="3" xfId="0" applyFont="1" applyFill="1" applyBorder="1"/>
    <xf numFmtId="3" fontId="67" fillId="6" borderId="3" xfId="0" applyNumberFormat="1" applyFont="1" applyFill="1" applyBorder="1" applyAlignment="1">
      <alignment horizontal="right"/>
    </xf>
    <xf numFmtId="3" fontId="71" fillId="6" borderId="3" xfId="0" applyNumberFormat="1" applyFont="1" applyFill="1" applyBorder="1"/>
    <xf numFmtId="3" fontId="66" fillId="6" borderId="3" xfId="0" applyNumberFormat="1" applyFont="1" applyFill="1" applyBorder="1" applyAlignment="1">
      <alignment horizontal="right"/>
    </xf>
    <xf numFmtId="3" fontId="67" fillId="6" borderId="0" xfId="0" applyNumberFormat="1" applyFont="1" applyFill="1" applyBorder="1" applyAlignment="1">
      <alignment horizontal="right"/>
    </xf>
    <xf numFmtId="3" fontId="67" fillId="6" borderId="2" xfId="0" applyNumberFormat="1" applyFont="1" applyFill="1" applyBorder="1" applyAlignment="1">
      <alignment horizontal="right"/>
    </xf>
    <xf numFmtId="0" fontId="71" fillId="6" borderId="3" xfId="0" applyFont="1" applyFill="1" applyBorder="1" applyAlignment="1">
      <alignment wrapText="1"/>
    </xf>
    <xf numFmtId="3" fontId="68" fillId="0" borderId="5" xfId="0" applyNumberFormat="1" applyFont="1" applyFill="1" applyBorder="1" applyAlignment="1">
      <alignment horizontal="right"/>
    </xf>
    <xf numFmtId="3" fontId="68" fillId="0" borderId="4" xfId="0" applyNumberFormat="1" applyFont="1" applyFill="1" applyBorder="1" applyAlignment="1">
      <alignment horizontal="right"/>
    </xf>
    <xf numFmtId="3" fontId="68" fillId="6" borderId="4" xfId="0" applyNumberFormat="1" applyFont="1" applyFill="1" applyBorder="1" applyAlignment="1">
      <alignment horizontal="right"/>
    </xf>
    <xf numFmtId="3" fontId="5" fillId="0" borderId="3" xfId="0" applyNumberFormat="1" applyFont="1" applyBorder="1" applyAlignment="1">
      <alignment horizontal="center" wrapText="1"/>
    </xf>
    <xf numFmtId="164" fontId="2" fillId="0" borderId="40" xfId="0" applyNumberFormat="1" applyFont="1" applyBorder="1"/>
    <xf numFmtId="0" fontId="5" fillId="12" borderId="2" xfId="0" applyFont="1" applyFill="1" applyBorder="1"/>
    <xf numFmtId="0" fontId="4" fillId="12" borderId="3" xfId="0" applyFont="1" applyFill="1" applyBorder="1"/>
    <xf numFmtId="3" fontId="4" fillId="12" borderId="39" xfId="0" applyNumberFormat="1" applyFont="1" applyFill="1" applyBorder="1"/>
    <xf numFmtId="0" fontId="5" fillId="12" borderId="3" xfId="0" applyFont="1" applyFill="1" applyBorder="1" applyAlignment="1">
      <alignment wrapText="1"/>
    </xf>
    <xf numFmtId="49" fontId="5" fillId="12" borderId="3" xfId="0" applyNumberFormat="1" applyFont="1" applyFill="1" applyBorder="1" applyAlignment="1">
      <alignment horizontal="right"/>
    </xf>
    <xf numFmtId="3" fontId="5" fillId="12" borderId="3" xfId="0" applyNumberFormat="1" applyFont="1" applyFill="1" applyBorder="1"/>
    <xf numFmtId="3" fontId="5" fillId="12" borderId="39" xfId="0" applyNumberFormat="1" applyFont="1" applyFill="1" applyBorder="1"/>
    <xf numFmtId="164" fontId="2" fillId="12" borderId="0" xfId="0" applyNumberFormat="1" applyFont="1" applyFill="1" applyBorder="1"/>
    <xf numFmtId="164" fontId="2" fillId="0" borderId="0" xfId="0" applyNumberFormat="1" applyFont="1" applyBorder="1"/>
    <xf numFmtId="0" fontId="4" fillId="12" borderId="0" xfId="0" applyFont="1" applyFill="1" applyBorder="1"/>
    <xf numFmtId="3" fontId="9" fillId="12" borderId="0" xfId="0" applyNumberFormat="1" applyFont="1" applyFill="1" applyBorder="1"/>
    <xf numFmtId="0" fontId="42" fillId="12" borderId="0" xfId="0" applyFont="1" applyFill="1" applyBorder="1" applyAlignment="1">
      <alignment horizontal="center" wrapText="1"/>
    </xf>
    <xf numFmtId="3" fontId="4" fillId="12" borderId="0" xfId="0" applyNumberFormat="1" applyFont="1" applyFill="1" applyBorder="1" applyAlignment="1">
      <alignment horizontal="right" wrapText="1"/>
    </xf>
    <xf numFmtId="0" fontId="4" fillId="12" borderId="0" xfId="0" applyFont="1" applyFill="1" applyBorder="1" applyAlignment="1">
      <alignment horizontal="right" wrapText="1"/>
    </xf>
    <xf numFmtId="0" fontId="4" fillId="13" borderId="2" xfId="0" applyFont="1" applyFill="1" applyBorder="1"/>
    <xf numFmtId="0" fontId="4" fillId="13" borderId="3" xfId="0" applyFont="1" applyFill="1" applyBorder="1"/>
    <xf numFmtId="3" fontId="4" fillId="13" borderId="3" xfId="0" applyNumberFormat="1" applyFont="1" applyFill="1" applyBorder="1"/>
    <xf numFmtId="0" fontId="5" fillId="13" borderId="2" xfId="0" applyFont="1" applyFill="1" applyBorder="1"/>
    <xf numFmtId="0" fontId="4" fillId="13" borderId="3" xfId="0" applyFont="1" applyFill="1" applyBorder="1" applyAlignment="1">
      <alignment wrapText="1"/>
    </xf>
    <xf numFmtId="3" fontId="4" fillId="13" borderId="39" xfId="0" applyNumberFormat="1" applyFont="1" applyFill="1" applyBorder="1"/>
    <xf numFmtId="3" fontId="4" fillId="0" borderId="3" xfId="0" applyNumberFormat="1" applyFont="1" applyBorder="1" applyAlignment="1">
      <alignment horizontal="right" wrapText="1"/>
    </xf>
    <xf numFmtId="3" fontId="5" fillId="0" borderId="3" xfId="0" applyNumberFormat="1" applyFont="1" applyBorder="1" applyAlignment="1">
      <alignment horizontal="right" wrapText="1"/>
    </xf>
    <xf numFmtId="164" fontId="2" fillId="15" borderId="40" xfId="0" applyNumberFormat="1" applyFont="1" applyFill="1" applyBorder="1"/>
    <xf numFmtId="3" fontId="70" fillId="14" borderId="60" xfId="0" applyNumberFormat="1" applyFont="1" applyFill="1" applyBorder="1" applyAlignment="1" applyProtection="1">
      <alignment horizontal="right"/>
      <protection locked="0"/>
    </xf>
    <xf numFmtId="3" fontId="70" fillId="13" borderId="60" xfId="0" applyNumberFormat="1" applyFont="1" applyFill="1" applyBorder="1" applyAlignment="1" applyProtection="1">
      <alignment horizontal="right"/>
      <protection locked="0"/>
    </xf>
    <xf numFmtId="3" fontId="69" fillId="12" borderId="60" xfId="0" applyNumberFormat="1" applyFont="1" applyFill="1" applyBorder="1" applyAlignment="1" applyProtection="1">
      <alignment horizontal="right"/>
      <protection locked="0"/>
    </xf>
    <xf numFmtId="0" fontId="63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/>
    <xf numFmtId="3" fontId="57" fillId="0" borderId="0" xfId="0" applyNumberFormat="1" applyFont="1" applyFill="1" applyBorder="1" applyAlignment="1"/>
    <xf numFmtId="3" fontId="57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3" fontId="16" fillId="12" borderId="0" xfId="0" applyNumberFormat="1" applyFont="1" applyFill="1" applyBorder="1" applyAlignment="1">
      <alignment horizontal="right"/>
    </xf>
    <xf numFmtId="0" fontId="63" fillId="0" borderId="0" xfId="0" applyFont="1" applyBorder="1"/>
    <xf numFmtId="0" fontId="87" fillId="0" borderId="0" xfId="0" applyFont="1"/>
    <xf numFmtId="0" fontId="98" fillId="0" borderId="0" xfId="0" applyFont="1"/>
    <xf numFmtId="0" fontId="8" fillId="3" borderId="3" xfId="0" applyFont="1" applyFill="1" applyBorder="1" applyAlignment="1">
      <alignment wrapText="1"/>
    </xf>
    <xf numFmtId="49" fontId="21" fillId="3" borderId="4" xfId="0" applyNumberFormat="1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right"/>
    </xf>
    <xf numFmtId="0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70" xfId="0" applyNumberFormat="1" applyBorder="1" applyAlignment="1">
      <alignment vertical="top" wrapText="1"/>
    </xf>
    <xf numFmtId="0" fontId="0" fillId="0" borderId="71" xfId="0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4" fillId="0" borderId="0" xfId="0" applyNumberFormat="1" applyFont="1" applyAlignment="1">
      <alignment horizontal="center" vertical="top" wrapText="1"/>
    </xf>
    <xf numFmtId="0" fontId="0" fillId="0" borderId="71" xfId="0" applyBorder="1" applyAlignment="1">
      <alignment horizontal="center" vertical="top" wrapText="1"/>
    </xf>
    <xf numFmtId="0" fontId="0" fillId="0" borderId="72" xfId="0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3" fontId="63" fillId="0" borderId="3" xfId="0" applyNumberFormat="1" applyFont="1" applyFill="1" applyBorder="1"/>
    <xf numFmtId="0" fontId="68" fillId="6" borderId="3" xfId="0" applyFont="1" applyFill="1" applyBorder="1" applyAlignment="1">
      <alignment wrapText="1"/>
    </xf>
    <xf numFmtId="0" fontId="78" fillId="7" borderId="3" xfId="0" applyFont="1" applyFill="1" applyBorder="1" applyAlignment="1">
      <alignment horizontal="center"/>
    </xf>
    <xf numFmtId="3" fontId="93" fillId="5" borderId="39" xfId="0" applyNumberFormat="1" applyFont="1" applyFill="1" applyBorder="1" applyAlignment="1"/>
    <xf numFmtId="3" fontId="81" fillId="0" borderId="39" xfId="0" applyNumberFormat="1" applyFont="1" applyFill="1" applyBorder="1" applyAlignment="1">
      <alignment horizontal="right"/>
    </xf>
    <xf numFmtId="3" fontId="80" fillId="12" borderId="3" xfId="0" applyNumberFormat="1" applyFont="1" applyFill="1" applyBorder="1" applyAlignment="1">
      <alignment horizontal="right"/>
    </xf>
    <xf numFmtId="3" fontId="80" fillId="0" borderId="40" xfId="0" applyNumberFormat="1" applyFont="1" applyFill="1" applyBorder="1" applyAlignment="1">
      <alignment horizontal="right"/>
    </xf>
    <xf numFmtId="3" fontId="78" fillId="6" borderId="39" xfId="0" applyNumberFormat="1" applyFont="1" applyFill="1" applyBorder="1" applyAlignment="1">
      <alignment horizontal="right"/>
    </xf>
    <xf numFmtId="3" fontId="26" fillId="4" borderId="39" xfId="0" applyNumberFormat="1" applyFont="1" applyFill="1" applyBorder="1" applyAlignment="1"/>
    <xf numFmtId="3" fontId="78" fillId="12" borderId="39" xfId="0" applyNumberFormat="1" applyFont="1" applyFill="1" applyBorder="1" applyAlignment="1">
      <alignment horizontal="right"/>
    </xf>
    <xf numFmtId="3" fontId="81" fillId="12" borderId="60" xfId="0" applyNumberFormat="1" applyFont="1" applyFill="1" applyBorder="1" applyAlignment="1">
      <alignment horizontal="right"/>
    </xf>
    <xf numFmtId="3" fontId="81" fillId="12" borderId="69" xfId="0" applyNumberFormat="1" applyFont="1" applyFill="1" applyBorder="1"/>
    <xf numFmtId="0" fontId="4" fillId="0" borderId="3" xfId="0" applyFont="1" applyFill="1" applyBorder="1"/>
    <xf numFmtId="49" fontId="4" fillId="0" borderId="3" xfId="0" applyNumberFormat="1" applyFont="1" applyFill="1" applyBorder="1" applyAlignment="1">
      <alignment horizontal="right"/>
    </xf>
    <xf numFmtId="3" fontId="4" fillId="0" borderId="39" xfId="0" applyNumberFormat="1" applyFont="1" applyBorder="1"/>
    <xf numFmtId="0" fontId="24" fillId="0" borderId="0" xfId="0" applyFont="1" applyBorder="1"/>
    <xf numFmtId="0" fontId="31" fillId="0" borderId="0" xfId="0" applyFont="1" applyBorder="1"/>
    <xf numFmtId="0" fontId="19" fillId="0" borderId="0" xfId="0" applyFont="1" applyBorder="1"/>
    <xf numFmtId="0" fontId="21" fillId="12" borderId="0" xfId="0" applyFont="1" applyFill="1" applyBorder="1"/>
    <xf numFmtId="0" fontId="19" fillId="12" borderId="0" xfId="0" applyFont="1" applyFill="1" applyBorder="1"/>
    <xf numFmtId="3" fontId="7" fillId="4" borderId="39" xfId="0" applyNumberFormat="1" applyFont="1" applyFill="1" applyBorder="1"/>
    <xf numFmtId="0" fontId="100" fillId="7" borderId="8" xfId="0" applyFont="1" applyFill="1" applyBorder="1" applyAlignment="1">
      <alignment horizontal="center"/>
    </xf>
    <xf numFmtId="0" fontId="100" fillId="7" borderId="2" xfId="0" applyFont="1" applyFill="1" applyBorder="1" applyAlignment="1">
      <alignment horizontal="center"/>
    </xf>
    <xf numFmtId="49" fontId="102" fillId="7" borderId="3" xfId="0" applyNumberFormat="1" applyFont="1" applyFill="1" applyBorder="1" applyAlignment="1">
      <alignment horizontal="center" wrapText="1"/>
    </xf>
    <xf numFmtId="0" fontId="102" fillId="7" borderId="3" xfId="0" applyFont="1" applyFill="1" applyBorder="1" applyAlignment="1">
      <alignment horizontal="center" wrapText="1"/>
    </xf>
    <xf numFmtId="49" fontId="102" fillId="7" borderId="3" xfId="0" applyNumberFormat="1" applyFont="1" applyFill="1" applyBorder="1" applyAlignment="1">
      <alignment horizontal="center"/>
    </xf>
    <xf numFmtId="0" fontId="102" fillId="7" borderId="3" xfId="0" applyFont="1" applyFill="1" applyBorder="1"/>
    <xf numFmtId="0" fontId="100" fillId="7" borderId="2" xfId="0" applyFont="1" applyFill="1" applyBorder="1" applyAlignment="1">
      <alignment horizontal="center" wrapText="1"/>
    </xf>
    <xf numFmtId="0" fontId="100" fillId="0" borderId="2" xfId="0" applyFont="1" applyBorder="1" applyAlignment="1">
      <alignment horizontal="center"/>
    </xf>
    <xf numFmtId="0" fontId="104" fillId="5" borderId="3" xfId="0" applyFont="1" applyFill="1" applyBorder="1" applyAlignment="1">
      <alignment horizontal="left" vertical="center"/>
    </xf>
    <xf numFmtId="0" fontId="104" fillId="5" borderId="3" xfId="0" applyFont="1" applyFill="1" applyBorder="1" applyAlignment="1">
      <alignment vertical="center"/>
    </xf>
    <xf numFmtId="0" fontId="102" fillId="5" borderId="3" xfId="0" applyFont="1" applyFill="1" applyBorder="1" applyAlignment="1"/>
    <xf numFmtId="0" fontId="102" fillId="5" borderId="3" xfId="0" applyFont="1" applyFill="1" applyBorder="1" applyAlignment="1">
      <alignment wrapText="1"/>
    </xf>
    <xf numFmtId="3" fontId="101" fillId="5" borderId="3" xfId="0" applyNumberFormat="1" applyFont="1" applyFill="1" applyBorder="1" applyAlignment="1"/>
    <xf numFmtId="3" fontId="103" fillId="5" borderId="39" xfId="0" applyNumberFormat="1" applyFont="1" applyFill="1" applyBorder="1" applyAlignment="1"/>
    <xf numFmtId="0" fontId="101" fillId="4" borderId="3" xfId="0" applyFont="1" applyFill="1" applyBorder="1" applyAlignment="1">
      <alignment horizontal="center"/>
    </xf>
    <xf numFmtId="0" fontId="101" fillId="4" borderId="3" xfId="0" applyFont="1" applyFill="1" applyBorder="1" applyAlignment="1"/>
    <xf numFmtId="0" fontId="102" fillId="4" borderId="3" xfId="0" applyFont="1" applyFill="1" applyBorder="1" applyAlignment="1"/>
    <xf numFmtId="3" fontId="104" fillId="4" borderId="3" xfId="0" applyNumberFormat="1" applyFont="1" applyFill="1" applyBorder="1" applyAlignment="1"/>
    <xf numFmtId="3" fontId="103" fillId="4" borderId="39" xfId="0" applyNumberFormat="1" applyFont="1" applyFill="1" applyBorder="1" applyAlignment="1"/>
    <xf numFmtId="14" fontId="102" fillId="0" borderId="3" xfId="0" applyNumberFormat="1" applyFont="1" applyBorder="1" applyAlignment="1">
      <alignment horizontal="center"/>
    </xf>
    <xf numFmtId="49" fontId="101" fillId="3" borderId="3" xfId="0" applyNumberFormat="1" applyFont="1" applyFill="1" applyBorder="1" applyAlignment="1">
      <alignment horizontal="center"/>
    </xf>
    <xf numFmtId="0" fontId="104" fillId="3" borderId="3" xfId="0" applyFont="1" applyFill="1" applyBorder="1"/>
    <xf numFmtId="3" fontId="104" fillId="3" borderId="3" xfId="0" applyNumberFormat="1" applyFont="1" applyFill="1" applyBorder="1" applyAlignment="1">
      <alignment horizontal="right"/>
    </xf>
    <xf numFmtId="3" fontId="103" fillId="3" borderId="39" xfId="0" applyNumberFormat="1" applyFont="1" applyFill="1" applyBorder="1" applyAlignment="1">
      <alignment horizontal="right"/>
    </xf>
    <xf numFmtId="0" fontId="102" fillId="0" borderId="3" xfId="0" applyFont="1" applyBorder="1" applyAlignment="1">
      <alignment horizontal="center"/>
    </xf>
    <xf numFmtId="49" fontId="101" fillId="0" borderId="3" xfId="0" applyNumberFormat="1" applyFont="1" applyFill="1" applyBorder="1" applyAlignment="1">
      <alignment horizontal="center"/>
    </xf>
    <xf numFmtId="49" fontId="102" fillId="0" borderId="3" xfId="0" applyNumberFormat="1" applyFont="1" applyFill="1" applyBorder="1" applyAlignment="1">
      <alignment horizontal="center"/>
    </xf>
    <xf numFmtId="0" fontId="102" fillId="0" borderId="3" xfId="0" applyFont="1" applyFill="1" applyBorder="1" applyAlignment="1">
      <alignment wrapText="1"/>
    </xf>
    <xf numFmtId="3" fontId="102" fillId="0" borderId="3" xfId="0" applyNumberFormat="1" applyFont="1" applyFill="1" applyBorder="1" applyAlignment="1">
      <alignment horizontal="right"/>
    </xf>
    <xf numFmtId="3" fontId="102" fillId="0" borderId="3" xfId="0" applyNumberFormat="1" applyFont="1" applyFill="1" applyBorder="1"/>
    <xf numFmtId="3" fontId="105" fillId="12" borderId="39" xfId="0" applyNumberFormat="1" applyFont="1" applyFill="1" applyBorder="1" applyAlignment="1">
      <alignment horizontal="right"/>
    </xf>
    <xf numFmtId="0" fontId="99" fillId="6" borderId="2" xfId="0" applyFont="1" applyFill="1" applyBorder="1" applyAlignment="1">
      <alignment horizontal="center"/>
    </xf>
    <xf numFmtId="0" fontId="104" fillId="6" borderId="3" xfId="0" applyNumberFormat="1" applyFont="1" applyFill="1" applyBorder="1" applyAlignment="1">
      <alignment horizontal="center"/>
    </xf>
    <xf numFmtId="0" fontId="100" fillId="0" borderId="3" xfId="0" applyFont="1" applyBorder="1"/>
    <xf numFmtId="0" fontId="102" fillId="6" borderId="3" xfId="0" applyFont="1" applyFill="1" applyBorder="1" applyAlignment="1">
      <alignment wrapText="1"/>
    </xf>
    <xf numFmtId="0" fontId="100" fillId="0" borderId="39" xfId="0" applyFont="1" applyBorder="1"/>
    <xf numFmtId="0" fontId="102" fillId="6" borderId="3" xfId="0" applyFont="1" applyFill="1" applyBorder="1"/>
    <xf numFmtId="49" fontId="102" fillId="0" borderId="3" xfId="0" applyNumberFormat="1" applyFont="1" applyFill="1" applyBorder="1" applyAlignment="1">
      <alignment horizontal="right"/>
    </xf>
    <xf numFmtId="0" fontId="100" fillId="0" borderId="2" xfId="0" applyFont="1" applyFill="1" applyBorder="1" applyAlignment="1">
      <alignment horizontal="center"/>
    </xf>
    <xf numFmtId="0" fontId="100" fillId="0" borderId="3" xfId="0" applyFont="1" applyBorder="1" applyAlignment="1">
      <alignment horizontal="right"/>
    </xf>
    <xf numFmtId="3" fontId="104" fillId="3" borderId="3" xfId="0" applyNumberFormat="1" applyFont="1" applyFill="1" applyBorder="1"/>
    <xf numFmtId="49" fontId="101" fillId="6" borderId="3" xfId="0" applyNumberFormat="1" applyFont="1" applyFill="1" applyBorder="1" applyAlignment="1">
      <alignment horizontal="center"/>
    </xf>
    <xf numFmtId="49" fontId="102" fillId="6" borderId="3" xfId="0" applyNumberFormat="1" applyFont="1" applyFill="1" applyBorder="1" applyAlignment="1">
      <alignment horizontal="right"/>
    </xf>
    <xf numFmtId="3" fontId="104" fillId="6" borderId="3" xfId="0" applyNumberFormat="1" applyFont="1" applyFill="1" applyBorder="1" applyAlignment="1">
      <alignment horizontal="right"/>
    </xf>
    <xf numFmtId="3" fontId="102" fillId="6" borderId="3" xfId="0" applyNumberFormat="1" applyFont="1" applyFill="1" applyBorder="1"/>
    <xf numFmtId="3" fontId="105" fillId="12" borderId="39" xfId="0" applyNumberFormat="1" applyFont="1" applyFill="1" applyBorder="1"/>
    <xf numFmtId="0" fontId="100" fillId="0" borderId="5" xfId="0" applyFont="1" applyBorder="1" applyAlignment="1">
      <alignment horizontal="center"/>
    </xf>
    <xf numFmtId="0" fontId="102" fillId="0" borderId="4" xfId="0" applyFont="1" applyBorder="1" applyAlignment="1">
      <alignment horizontal="center"/>
    </xf>
    <xf numFmtId="49" fontId="101" fillId="0" borderId="4" xfId="0" applyNumberFormat="1" applyFont="1" applyFill="1" applyBorder="1" applyAlignment="1">
      <alignment horizontal="center"/>
    </xf>
    <xf numFmtId="49" fontId="102" fillId="0" borderId="4" xfId="0" applyNumberFormat="1" applyFont="1" applyFill="1" applyBorder="1" applyAlignment="1">
      <alignment horizontal="right"/>
    </xf>
    <xf numFmtId="0" fontId="102" fillId="0" borderId="4" xfId="0" applyFont="1" applyFill="1" applyBorder="1" applyAlignment="1">
      <alignment wrapText="1"/>
    </xf>
    <xf numFmtId="3" fontId="102" fillId="0" borderId="4" xfId="0" applyNumberFormat="1" applyFont="1" applyFill="1" applyBorder="1" applyAlignment="1">
      <alignment horizontal="right"/>
    </xf>
    <xf numFmtId="3" fontId="102" fillId="0" borderId="4" xfId="0" applyNumberFormat="1" applyFont="1" applyFill="1" applyBorder="1"/>
    <xf numFmtId="3" fontId="105" fillId="12" borderId="40" xfId="0" applyNumberFormat="1" applyFont="1" applyFill="1" applyBorder="1"/>
    <xf numFmtId="3" fontId="101" fillId="5" borderId="2" xfId="0" applyNumberFormat="1" applyFont="1" applyFill="1" applyBorder="1" applyAlignment="1"/>
    <xf numFmtId="0" fontId="100" fillId="7" borderId="55" xfId="0" applyFont="1" applyFill="1" applyBorder="1" applyAlignment="1">
      <alignment horizontal="center"/>
    </xf>
    <xf numFmtId="0" fontId="100" fillId="7" borderId="56" xfId="0" applyFont="1" applyFill="1" applyBorder="1" applyAlignment="1">
      <alignment horizontal="center"/>
    </xf>
    <xf numFmtId="0" fontId="100" fillId="0" borderId="0" xfId="0" applyFont="1" applyFill="1" applyBorder="1" applyAlignment="1">
      <alignment horizontal="center"/>
    </xf>
    <xf numFmtId="0" fontId="101" fillId="0" borderId="0" xfId="0" applyFont="1" applyFill="1" applyBorder="1" applyAlignment="1">
      <alignment horizontal="center"/>
    </xf>
    <xf numFmtId="0" fontId="102" fillId="0" borderId="0" xfId="0" applyFont="1" applyFill="1" applyBorder="1" applyAlignment="1">
      <alignment horizontal="center"/>
    </xf>
    <xf numFmtId="0" fontId="102" fillId="0" borderId="0" xfId="0" applyFont="1" applyFill="1" applyBorder="1" applyAlignment="1">
      <alignment horizontal="center" vertical="center"/>
    </xf>
    <xf numFmtId="3" fontId="101" fillId="0" borderId="0" xfId="0" applyNumberFormat="1" applyFont="1" applyFill="1" applyBorder="1" applyAlignment="1"/>
    <xf numFmtId="3" fontId="103" fillId="5" borderId="60" xfId="0" applyNumberFormat="1" applyFont="1" applyFill="1" applyBorder="1" applyAlignment="1"/>
    <xf numFmtId="3" fontId="104" fillId="4" borderId="2" xfId="0" applyNumberFormat="1" applyFont="1" applyFill="1" applyBorder="1" applyAlignment="1"/>
    <xf numFmtId="3" fontId="104" fillId="0" borderId="0" xfId="0" applyNumberFormat="1" applyFont="1" applyFill="1" applyBorder="1" applyAlignment="1"/>
    <xf numFmtId="3" fontId="103" fillId="4" borderId="60" xfId="0" applyNumberFormat="1" applyFont="1" applyFill="1" applyBorder="1" applyAlignment="1"/>
    <xf numFmtId="3" fontId="104" fillId="3" borderId="2" xfId="0" applyNumberFormat="1" applyFont="1" applyFill="1" applyBorder="1" applyAlignment="1">
      <alignment horizontal="right"/>
    </xf>
    <xf numFmtId="3" fontId="104" fillId="0" borderId="0" xfId="0" applyNumberFormat="1" applyFont="1" applyFill="1" applyBorder="1" applyAlignment="1">
      <alignment horizontal="right"/>
    </xf>
    <xf numFmtId="3" fontId="103" fillId="3" borderId="60" xfId="0" applyNumberFormat="1" applyFont="1" applyFill="1" applyBorder="1" applyAlignment="1">
      <alignment horizontal="right"/>
    </xf>
    <xf numFmtId="3" fontId="102" fillId="0" borderId="2" xfId="0" applyNumberFormat="1" applyFont="1" applyFill="1" applyBorder="1" applyAlignment="1">
      <alignment horizontal="right"/>
    </xf>
    <xf numFmtId="3" fontId="102" fillId="12" borderId="0" xfId="0" applyNumberFormat="1" applyFont="1" applyFill="1" applyBorder="1" applyAlignment="1">
      <alignment horizontal="right"/>
    </xf>
    <xf numFmtId="3" fontId="102" fillId="6" borderId="2" xfId="0" applyNumberFormat="1" applyFont="1" applyFill="1" applyBorder="1" applyAlignment="1">
      <alignment horizontal="right"/>
    </xf>
    <xf numFmtId="3" fontId="102" fillId="6" borderId="3" xfId="0" applyNumberFormat="1" applyFont="1" applyFill="1" applyBorder="1" applyAlignment="1">
      <alignment horizontal="right"/>
    </xf>
    <xf numFmtId="0" fontId="100" fillId="0" borderId="2" xfId="0" applyFont="1" applyBorder="1"/>
    <xf numFmtId="0" fontId="100" fillId="0" borderId="0" xfId="0" applyFont="1" applyFill="1" applyBorder="1"/>
    <xf numFmtId="0" fontId="100" fillId="0" borderId="0" xfId="0" applyFont="1"/>
    <xf numFmtId="3" fontId="102" fillId="0" borderId="5" xfId="0" applyNumberFormat="1" applyFont="1" applyFill="1" applyBorder="1" applyAlignment="1">
      <alignment horizontal="right"/>
    </xf>
    <xf numFmtId="3" fontId="105" fillId="12" borderId="40" xfId="0" applyNumberFormat="1" applyFont="1" applyFill="1" applyBorder="1" applyAlignment="1">
      <alignment horizontal="right"/>
    </xf>
    <xf numFmtId="49" fontId="68" fillId="6" borderId="3" xfId="0" applyNumberFormat="1" applyFont="1" applyFill="1" applyBorder="1" applyAlignment="1">
      <alignment horizontal="center"/>
    </xf>
    <xf numFmtId="0" fontId="68" fillId="4" borderId="3" xfId="0" applyFont="1" applyFill="1" applyBorder="1" applyAlignment="1">
      <alignment horizontal="center"/>
    </xf>
    <xf numFmtId="3" fontId="5" fillId="0" borderId="0" xfId="0" applyNumberFormat="1" applyFont="1" applyFill="1" applyBorder="1" applyAlignment="1"/>
    <xf numFmtId="3" fontId="7" fillId="4" borderId="39" xfId="0" applyNumberFormat="1" applyFont="1" applyFill="1" applyBorder="1" applyAlignment="1">
      <alignment wrapText="1"/>
    </xf>
    <xf numFmtId="3" fontId="7" fillId="3" borderId="39" xfId="0" applyNumberFormat="1" applyFont="1" applyFill="1" applyBorder="1"/>
    <xf numFmtId="0" fontId="110" fillId="0" borderId="0" xfId="0" applyFont="1"/>
    <xf numFmtId="3" fontId="69" fillId="12" borderId="40" xfId="0" applyNumberFormat="1" applyFont="1" applyFill="1" applyBorder="1" applyAlignment="1">
      <alignment horizontal="right"/>
    </xf>
    <xf numFmtId="0" fontId="77" fillId="0" borderId="2" xfId="0" applyFont="1" applyBorder="1" applyAlignment="1">
      <alignment horizontal="center"/>
    </xf>
    <xf numFmtId="0" fontId="12" fillId="5" borderId="3" xfId="0" applyFont="1" applyFill="1" applyBorder="1" applyAlignment="1">
      <alignment horizontal="left" vertical="center"/>
    </xf>
    <xf numFmtId="0" fontId="36" fillId="4" borderId="3" xfId="0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8" fillId="0" borderId="3" xfId="0" applyFont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78" fillId="0" borderId="3" xfId="0" applyFont="1" applyFill="1" applyBorder="1" applyAlignment="1">
      <alignment horizontal="center"/>
    </xf>
    <xf numFmtId="49" fontId="10" fillId="0" borderId="3" xfId="0" applyNumberFormat="1" applyFont="1" applyBorder="1" applyAlignment="1">
      <alignment horizontal="center"/>
    </xf>
    <xf numFmtId="0" fontId="77" fillId="0" borderId="5" xfId="0" applyFont="1" applyBorder="1" applyAlignment="1">
      <alignment horizontal="center"/>
    </xf>
    <xf numFmtId="0" fontId="78" fillId="0" borderId="4" xfId="0" applyFont="1" applyBorder="1" applyAlignment="1">
      <alignment horizontal="center"/>
    </xf>
    <xf numFmtId="0" fontId="38" fillId="7" borderId="2" xfId="0" applyFont="1" applyFill="1" applyBorder="1" applyAlignment="1">
      <alignment horizontal="center"/>
    </xf>
    <xf numFmtId="49" fontId="21" fillId="7" borderId="3" xfId="0" applyNumberFormat="1" applyFont="1" applyFill="1" applyBorder="1" applyAlignment="1">
      <alignment horizontal="center"/>
    </xf>
    <xf numFmtId="49" fontId="11" fillId="7" borderId="3" xfId="0" applyNumberFormat="1" applyFont="1" applyFill="1" applyBorder="1" applyAlignment="1">
      <alignment horizontal="center"/>
    </xf>
    <xf numFmtId="0" fontId="38" fillId="7" borderId="2" xfId="0" applyFont="1" applyFill="1" applyBorder="1" applyAlignment="1">
      <alignment horizontal="center" wrapText="1"/>
    </xf>
    <xf numFmtId="0" fontId="89" fillId="3" borderId="3" xfId="0" applyFont="1" applyFill="1" applyBorder="1" applyAlignment="1">
      <alignment horizontal="center"/>
    </xf>
    <xf numFmtId="0" fontId="38" fillId="6" borderId="2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3" fontId="26" fillId="17" borderId="3" xfId="0" applyNumberFormat="1" applyFont="1" applyFill="1" applyBorder="1" applyAlignment="1"/>
    <xf numFmtId="0" fontId="48" fillId="17" borderId="3" xfId="0" applyFont="1" applyFill="1" applyBorder="1"/>
    <xf numFmtId="0" fontId="76" fillId="17" borderId="3" xfId="0" applyFont="1" applyFill="1" applyBorder="1" applyAlignment="1">
      <alignment wrapText="1"/>
    </xf>
    <xf numFmtId="3" fontId="76" fillId="17" borderId="3" xfId="0" applyNumberFormat="1" applyFont="1" applyFill="1" applyBorder="1" applyAlignment="1">
      <alignment wrapText="1"/>
    </xf>
    <xf numFmtId="3" fontId="78" fillId="17" borderId="3" xfId="0" applyNumberFormat="1" applyFont="1" applyFill="1" applyBorder="1" applyAlignment="1"/>
    <xf numFmtId="0" fontId="48" fillId="17" borderId="2" xfId="0" applyFont="1" applyFill="1" applyBorder="1" applyAlignment="1">
      <alignment horizontal="center"/>
    </xf>
    <xf numFmtId="49" fontId="27" fillId="17" borderId="3" xfId="0" applyNumberFormat="1" applyFont="1" applyFill="1" applyBorder="1" applyAlignment="1">
      <alignment horizontal="center"/>
    </xf>
    <xf numFmtId="3" fontId="74" fillId="17" borderId="3" xfId="0" applyNumberFormat="1" applyFont="1" applyFill="1" applyBorder="1" applyAlignment="1">
      <alignment horizontal="right"/>
    </xf>
    <xf numFmtId="3" fontId="74" fillId="17" borderId="3" xfId="0" applyNumberFormat="1" applyFont="1" applyFill="1" applyBorder="1"/>
    <xf numFmtId="49" fontId="24" fillId="17" borderId="3" xfId="0" applyNumberFormat="1" applyFont="1" applyFill="1" applyBorder="1" applyAlignment="1">
      <alignment horizontal="center"/>
    </xf>
    <xf numFmtId="0" fontId="38" fillId="17" borderId="2" xfId="0" applyFont="1" applyFill="1" applyBorder="1" applyAlignment="1">
      <alignment horizontal="center"/>
    </xf>
    <xf numFmtId="0" fontId="0" fillId="17" borderId="3" xfId="0" applyFill="1" applyBorder="1"/>
    <xf numFmtId="0" fontId="16" fillId="17" borderId="3" xfId="0" applyFont="1" applyFill="1" applyBorder="1" applyAlignment="1">
      <alignment wrapText="1"/>
    </xf>
    <xf numFmtId="3" fontId="63" fillId="17" borderId="3" xfId="0" applyNumberFormat="1" applyFont="1" applyFill="1" applyBorder="1" applyAlignment="1">
      <alignment wrapText="1"/>
    </xf>
    <xf numFmtId="0" fontId="63" fillId="17" borderId="3" xfId="0" applyFont="1" applyFill="1" applyBorder="1" applyAlignment="1">
      <alignment wrapText="1"/>
    </xf>
    <xf numFmtId="0" fontId="77" fillId="17" borderId="3" xfId="0" applyFont="1" applyFill="1" applyBorder="1"/>
    <xf numFmtId="3" fontId="16" fillId="17" borderId="3" xfId="0" applyNumberFormat="1" applyFont="1" applyFill="1" applyBorder="1" applyAlignment="1">
      <alignment wrapText="1"/>
    </xf>
    <xf numFmtId="49" fontId="24" fillId="17" borderId="3" xfId="0" applyNumberFormat="1" applyFont="1" applyFill="1" applyBorder="1" applyAlignment="1"/>
    <xf numFmtId="3" fontId="80" fillId="5" borderId="60" xfId="0" applyNumberFormat="1" applyFont="1" applyFill="1" applyBorder="1" applyAlignment="1"/>
    <xf numFmtId="0" fontId="0" fillId="0" borderId="0" xfId="0" applyNumberFormat="1" applyAlignment="1">
      <alignment horizontal="right"/>
    </xf>
    <xf numFmtId="0" fontId="83" fillId="0" borderId="0" xfId="0" applyNumberFormat="1" applyFont="1" applyAlignment="1">
      <alignment horizontal="right"/>
    </xf>
    <xf numFmtId="0" fontId="73" fillId="0" borderId="0" xfId="0" applyNumberFormat="1" applyFont="1" applyAlignment="1">
      <alignment horizontal="right"/>
    </xf>
    <xf numFmtId="0" fontId="48" fillId="0" borderId="0" xfId="0" applyNumberFormat="1" applyFont="1" applyAlignment="1">
      <alignment horizontal="right"/>
    </xf>
    <xf numFmtId="0" fontId="6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horizontal="right"/>
    </xf>
    <xf numFmtId="0" fontId="0" fillId="0" borderId="0" xfId="0" applyNumberFormat="1" applyFill="1" applyAlignment="1">
      <alignment horizontal="right"/>
    </xf>
    <xf numFmtId="49" fontId="16" fillId="0" borderId="3" xfId="0" applyNumberFormat="1" applyFont="1" applyFill="1" applyBorder="1" applyAlignment="1">
      <alignment horizontal="center"/>
    </xf>
    <xf numFmtId="0" fontId="83" fillId="7" borderId="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48" fillId="7" borderId="2" xfId="0" applyFont="1" applyFill="1" applyBorder="1" applyAlignment="1">
      <alignment horizontal="center"/>
    </xf>
    <xf numFmtId="0" fontId="86" fillId="5" borderId="3" xfId="0" applyFont="1" applyFill="1" applyBorder="1" applyAlignment="1">
      <alignment horizontal="left" vertical="center"/>
    </xf>
    <xf numFmtId="0" fontId="63" fillId="0" borderId="39" xfId="0" applyFont="1" applyBorder="1"/>
    <xf numFmtId="0" fontId="48" fillId="7" borderId="56" xfId="0" applyFont="1" applyFill="1" applyBorder="1" applyAlignment="1">
      <alignment horizontal="center"/>
    </xf>
    <xf numFmtId="3" fontId="19" fillId="3" borderId="39" xfId="0" applyNumberFormat="1" applyFont="1" applyFill="1" applyBorder="1"/>
    <xf numFmtId="3" fontId="19" fillId="0" borderId="39" xfId="0" applyNumberFormat="1" applyFont="1" applyFill="1" applyBorder="1" applyAlignment="1">
      <alignment horizontal="right"/>
    </xf>
    <xf numFmtId="3" fontId="27" fillId="0" borderId="39" xfId="0" applyNumberFormat="1" applyFont="1" applyFill="1" applyBorder="1" applyAlignment="1">
      <alignment horizontal="right"/>
    </xf>
    <xf numFmtId="1" fontId="27" fillId="0" borderId="39" xfId="0" applyNumberFormat="1" applyFont="1" applyFill="1" applyBorder="1" applyAlignment="1">
      <alignment horizontal="right"/>
    </xf>
    <xf numFmtId="0" fontId="73" fillId="0" borderId="39" xfId="0" applyFont="1" applyBorder="1"/>
    <xf numFmtId="3" fontId="27" fillId="3" borderId="39" xfId="0" applyNumberFormat="1" applyFont="1" applyFill="1" applyBorder="1" applyAlignment="1">
      <alignment horizontal="right"/>
    </xf>
    <xf numFmtId="3" fontId="19" fillId="6" borderId="39" xfId="0" applyNumberFormat="1" applyFont="1" applyFill="1" applyBorder="1"/>
    <xf numFmtId="3" fontId="11" fillId="4" borderId="40" xfId="0" applyNumberFormat="1" applyFont="1" applyFill="1" applyBorder="1" applyAlignment="1"/>
    <xf numFmtId="0" fontId="48" fillId="0" borderId="9" xfId="0" applyFont="1" applyFill="1" applyBorder="1" applyAlignment="1">
      <alignment horizontal="center"/>
    </xf>
    <xf numFmtId="0" fontId="34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 vertical="center"/>
    </xf>
    <xf numFmtId="3" fontId="34" fillId="0" borderId="10" xfId="0" applyNumberFormat="1" applyFont="1" applyFill="1" applyBorder="1" applyAlignment="1"/>
    <xf numFmtId="3" fontId="11" fillId="4" borderId="10" xfId="0" applyNumberFormat="1" applyFont="1" applyFill="1" applyBorder="1" applyAlignment="1"/>
    <xf numFmtId="3" fontId="19" fillId="0" borderId="10" xfId="0" applyNumberFormat="1" applyFont="1" applyFill="1" applyBorder="1"/>
    <xf numFmtId="3" fontId="19" fillId="0" borderId="10" xfId="0" applyNumberFormat="1" applyFont="1" applyFill="1" applyBorder="1" applyAlignment="1">
      <alignment horizontal="right"/>
    </xf>
    <xf numFmtId="3" fontId="27" fillId="0" borderId="10" xfId="0" applyNumberFormat="1" applyFont="1" applyFill="1" applyBorder="1" applyAlignment="1">
      <alignment horizontal="right"/>
    </xf>
    <xf numFmtId="0" fontId="73" fillId="0" borderId="10" xfId="0" applyFont="1" applyFill="1" applyBorder="1"/>
    <xf numFmtId="0" fontId="63" fillId="0" borderId="10" xfId="0" applyFont="1" applyFill="1" applyBorder="1"/>
    <xf numFmtId="3" fontId="19" fillId="3" borderId="10" xfId="0" applyNumberFormat="1" applyFont="1" applyFill="1" applyBorder="1"/>
    <xf numFmtId="0" fontId="73" fillId="4" borderId="10" xfId="0" applyFont="1" applyFill="1" applyBorder="1"/>
    <xf numFmtId="3" fontId="27" fillId="3" borderId="10" xfId="0" applyNumberFormat="1" applyFont="1" applyFill="1" applyBorder="1" applyAlignment="1">
      <alignment horizontal="right"/>
    </xf>
    <xf numFmtId="3" fontId="19" fillId="6" borderId="10" xfId="0" applyNumberFormat="1" applyFont="1" applyFill="1" applyBorder="1"/>
    <xf numFmtId="0" fontId="73" fillId="4" borderId="53" xfId="0" applyFont="1" applyFill="1" applyBorder="1"/>
    <xf numFmtId="3" fontId="91" fillId="5" borderId="60" xfId="0" applyNumberFormat="1" applyFont="1" applyFill="1" applyBorder="1" applyAlignment="1"/>
    <xf numFmtId="3" fontId="97" fillId="4" borderId="60" xfId="0" applyNumberFormat="1" applyFont="1" applyFill="1" applyBorder="1" applyAlignment="1"/>
    <xf numFmtId="3" fontId="97" fillId="3" borderId="60" xfId="0" applyNumberFormat="1" applyFont="1" applyFill="1" applyBorder="1" applyAlignment="1">
      <alignment horizontal="right"/>
    </xf>
    <xf numFmtId="3" fontId="16" fillId="12" borderId="60" xfId="0" applyNumberFormat="1" applyFont="1" applyFill="1" applyBorder="1"/>
    <xf numFmtId="3" fontId="57" fillId="3" borderId="60" xfId="0" applyNumberFormat="1" applyFont="1" applyFill="1" applyBorder="1"/>
    <xf numFmtId="3" fontId="57" fillId="4" borderId="60" xfId="0" applyNumberFormat="1" applyFont="1" applyFill="1" applyBorder="1" applyAlignment="1"/>
    <xf numFmtId="3" fontId="57" fillId="4" borderId="69" xfId="0" applyNumberFormat="1" applyFont="1" applyFill="1" applyBorder="1" applyAlignment="1"/>
    <xf numFmtId="0" fontId="48" fillId="13" borderId="2" xfId="0" applyFont="1" applyFill="1" applyBorder="1" applyAlignment="1">
      <alignment horizontal="center"/>
    </xf>
    <xf numFmtId="0" fontId="48" fillId="13" borderId="3" xfId="0" applyFont="1" applyFill="1" applyBorder="1"/>
    <xf numFmtId="0" fontId="75" fillId="13" borderId="3" xfId="0" applyFont="1" applyFill="1" applyBorder="1" applyAlignment="1">
      <alignment wrapText="1"/>
    </xf>
    <xf numFmtId="3" fontId="12" fillId="13" borderId="3" xfId="0" applyNumberFormat="1" applyFont="1" applyFill="1" applyBorder="1"/>
    <xf numFmtId="3" fontId="26" fillId="13" borderId="3" xfId="0" applyNumberFormat="1" applyFont="1" applyFill="1" applyBorder="1" applyAlignment="1">
      <alignment horizontal="right"/>
    </xf>
    <xf numFmtId="0" fontId="1" fillId="13" borderId="2" xfId="0" applyFont="1" applyFill="1" applyBorder="1" applyAlignment="1">
      <alignment horizontal="center"/>
    </xf>
    <xf numFmtId="3" fontId="75" fillId="13" borderId="3" xfId="0" applyNumberFormat="1" applyFont="1" applyFill="1" applyBorder="1" applyAlignment="1">
      <alignment wrapText="1"/>
    </xf>
    <xf numFmtId="0" fontId="2" fillId="11" borderId="2" xfId="0" applyFont="1" applyFill="1" applyBorder="1" applyAlignment="1">
      <alignment horizontal="center"/>
    </xf>
    <xf numFmtId="0" fontId="5" fillId="11" borderId="3" xfId="0" applyFont="1" applyFill="1" applyBorder="1" applyAlignment="1">
      <alignment horizontal="center"/>
    </xf>
    <xf numFmtId="49" fontId="5" fillId="11" borderId="3" xfId="0" applyNumberFormat="1" applyFont="1" applyFill="1" applyBorder="1" applyAlignment="1">
      <alignment horizontal="center"/>
    </xf>
    <xf numFmtId="0" fontId="5" fillId="11" borderId="3" xfId="0" applyFont="1" applyFill="1" applyBorder="1"/>
    <xf numFmtId="0" fontId="2" fillId="18" borderId="2" xfId="0" applyFont="1" applyFill="1" applyBorder="1" applyAlignment="1">
      <alignment horizontal="center"/>
    </xf>
    <xf numFmtId="0" fontId="5" fillId="18" borderId="3" xfId="0" applyFont="1" applyFill="1" applyBorder="1" applyAlignment="1"/>
    <xf numFmtId="3" fontId="33" fillId="18" borderId="3" xfId="0" applyNumberFormat="1" applyFont="1" applyFill="1" applyBorder="1"/>
    <xf numFmtId="3" fontId="36" fillId="18" borderId="3" xfId="0" applyNumberFormat="1" applyFont="1" applyFill="1" applyBorder="1" applyAlignment="1"/>
    <xf numFmtId="0" fontId="2" fillId="16" borderId="2" xfId="0" applyFont="1" applyFill="1" applyBorder="1" applyAlignment="1">
      <alignment horizontal="center"/>
    </xf>
    <xf numFmtId="0" fontId="5" fillId="16" borderId="3" xfId="0" applyFont="1" applyFill="1" applyBorder="1" applyAlignment="1"/>
    <xf numFmtId="3" fontId="57" fillId="16" borderId="3" xfId="0" applyNumberFormat="1" applyFont="1" applyFill="1" applyBorder="1"/>
    <xf numFmtId="3" fontId="12" fillId="16" borderId="3" xfId="0" applyNumberFormat="1" applyFont="1" applyFill="1" applyBorder="1" applyAlignment="1"/>
    <xf numFmtId="3" fontId="26" fillId="16" borderId="3" xfId="0" applyNumberFormat="1" applyFont="1" applyFill="1" applyBorder="1" applyAlignment="1"/>
    <xf numFmtId="0" fontId="76" fillId="0" borderId="4" xfId="0" applyFont="1" applyFill="1" applyBorder="1" applyAlignment="1">
      <alignment wrapText="1"/>
    </xf>
    <xf numFmtId="3" fontId="76" fillId="0" borderId="4" xfId="0" applyNumberFormat="1" applyFont="1" applyFill="1" applyBorder="1" applyAlignment="1">
      <alignment wrapText="1"/>
    </xf>
    <xf numFmtId="0" fontId="5" fillId="7" borderId="3" xfId="0" applyFont="1" applyFill="1" applyBorder="1" applyAlignment="1">
      <alignment horizontal="center"/>
    </xf>
    <xf numFmtId="0" fontId="24" fillId="7" borderId="3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24" fillId="7" borderId="2" xfId="0" applyFont="1" applyFill="1" applyBorder="1" applyAlignment="1">
      <alignment horizontal="center"/>
    </xf>
    <xf numFmtId="0" fontId="24" fillId="7" borderId="39" xfId="0" applyFont="1" applyFill="1" applyBorder="1" applyAlignment="1">
      <alignment horizontal="center"/>
    </xf>
    <xf numFmtId="3" fontId="70" fillId="4" borderId="60" xfId="0" applyNumberFormat="1" applyFont="1" applyFill="1" applyBorder="1" applyAlignment="1"/>
    <xf numFmtId="3" fontId="70" fillId="13" borderId="60" xfId="0" applyNumberFormat="1" applyFont="1" applyFill="1" applyBorder="1" applyAlignment="1"/>
    <xf numFmtId="3" fontId="69" fillId="12" borderId="60" xfId="0" applyNumberFormat="1" applyFont="1" applyFill="1" applyBorder="1" applyAlignment="1"/>
    <xf numFmtId="3" fontId="0" fillId="0" borderId="60" xfId="0" applyNumberFormat="1" applyBorder="1"/>
    <xf numFmtId="3" fontId="69" fillId="12" borderId="69" xfId="0" applyNumberFormat="1" applyFont="1" applyFill="1" applyBorder="1" applyAlignment="1"/>
    <xf numFmtId="49" fontId="38" fillId="7" borderId="8" xfId="0" applyNumberFormat="1" applyFont="1" applyFill="1" applyBorder="1" applyAlignment="1">
      <alignment horizontal="center"/>
    </xf>
    <xf numFmtId="49" fontId="38" fillId="7" borderId="55" xfId="0" applyNumberFormat="1" applyFont="1" applyFill="1" applyBorder="1" applyAlignment="1">
      <alignment horizontal="center"/>
    </xf>
    <xf numFmtId="49" fontId="38" fillId="7" borderId="56" xfId="0" applyNumberFormat="1" applyFont="1" applyFill="1" applyBorder="1" applyAlignment="1">
      <alignment horizontal="center"/>
    </xf>
    <xf numFmtId="49" fontId="0" fillId="7" borderId="8" xfId="0" applyNumberFormat="1" applyFill="1" applyBorder="1" applyAlignment="1">
      <alignment horizontal="center"/>
    </xf>
    <xf numFmtId="49" fontId="0" fillId="7" borderId="55" xfId="0" applyNumberFormat="1" applyFill="1" applyBorder="1" applyAlignment="1">
      <alignment horizontal="center"/>
    </xf>
    <xf numFmtId="49" fontId="0" fillId="7" borderId="56" xfId="0" applyNumberFormat="1" applyFill="1" applyBorder="1" applyAlignment="1">
      <alignment horizontal="center"/>
    </xf>
    <xf numFmtId="0" fontId="8" fillId="3" borderId="55" xfId="0" applyFont="1" applyFill="1" applyBorder="1" applyAlignment="1">
      <alignment horizontal="center" wrapText="1"/>
    </xf>
    <xf numFmtId="0" fontId="5" fillId="12" borderId="3" xfId="0" applyFont="1" applyFill="1" applyBorder="1"/>
    <xf numFmtId="3" fontId="42" fillId="0" borderId="3" xfId="0" applyNumberFormat="1" applyFont="1" applyBorder="1"/>
    <xf numFmtId="3" fontId="2" fillId="12" borderId="39" xfId="0" applyNumberFormat="1" applyFont="1" applyFill="1" applyBorder="1"/>
    <xf numFmtId="0" fontId="5" fillId="0" borderId="21" xfId="0" applyFont="1" applyBorder="1"/>
    <xf numFmtId="0" fontId="5" fillId="0" borderId="19" xfId="0" applyFont="1" applyBorder="1"/>
    <xf numFmtId="49" fontId="5" fillId="0" borderId="19" xfId="0" applyNumberFormat="1" applyFont="1" applyBorder="1" applyAlignment="1">
      <alignment horizontal="right"/>
    </xf>
    <xf numFmtId="3" fontId="5" fillId="0" borderId="19" xfId="0" applyNumberFormat="1" applyFont="1" applyBorder="1"/>
    <xf numFmtId="164" fontId="2" fillId="12" borderId="46" xfId="0" applyNumberFormat="1" applyFont="1" applyFill="1" applyBorder="1"/>
    <xf numFmtId="0" fontId="5" fillId="5" borderId="11" xfId="0" applyFont="1" applyFill="1" applyBorder="1"/>
    <xf numFmtId="0" fontId="5" fillId="5" borderId="73" xfId="0" applyFont="1" applyFill="1" applyBorder="1"/>
    <xf numFmtId="0" fontId="4" fillId="5" borderId="73" xfId="0" applyFont="1" applyFill="1" applyBorder="1"/>
    <xf numFmtId="3" fontId="9" fillId="5" borderId="73" xfId="0" applyNumberFormat="1" applyFont="1" applyFill="1" applyBorder="1"/>
    <xf numFmtId="3" fontId="9" fillId="5" borderId="74" xfId="0" applyNumberFormat="1" applyFont="1" applyFill="1" applyBorder="1"/>
    <xf numFmtId="3" fontId="42" fillId="0" borderId="39" xfId="0" applyNumberFormat="1" applyFont="1" applyBorder="1"/>
    <xf numFmtId="0" fontId="5" fillId="0" borderId="5" xfId="0" applyFont="1" applyFill="1" applyBorder="1"/>
    <xf numFmtId="0" fontId="0" fillId="0" borderId="4" xfId="0" applyBorder="1"/>
    <xf numFmtId="0" fontId="102" fillId="0" borderId="3" xfId="0" applyFont="1" applyFill="1" applyBorder="1" applyAlignment="1" applyProtection="1">
      <alignment wrapText="1"/>
      <protection locked="0"/>
    </xf>
    <xf numFmtId="0" fontId="100" fillId="0" borderId="2" xfId="0" applyFont="1" applyBorder="1" applyAlignment="1" applyProtection="1">
      <alignment horizontal="center"/>
      <protection locked="0"/>
    </xf>
    <xf numFmtId="0" fontId="101" fillId="4" borderId="3" xfId="0" applyFont="1" applyFill="1" applyBorder="1" applyAlignment="1" applyProtection="1">
      <alignment horizontal="center"/>
      <protection locked="0"/>
    </xf>
    <xf numFmtId="0" fontId="101" fillId="4" borderId="3" xfId="0" applyFont="1" applyFill="1" applyBorder="1" applyAlignment="1" applyProtection="1">
      <protection locked="0"/>
    </xf>
    <xf numFmtId="0" fontId="102" fillId="4" borderId="3" xfId="0" applyFont="1" applyFill="1" applyBorder="1" applyAlignment="1" applyProtection="1">
      <protection locked="0"/>
    </xf>
    <xf numFmtId="3" fontId="104" fillId="4" borderId="3" xfId="0" applyNumberFormat="1" applyFont="1" applyFill="1" applyBorder="1" applyAlignment="1" applyProtection="1">
      <alignment horizontal="right"/>
      <protection locked="0"/>
    </xf>
    <xf numFmtId="3" fontId="103" fillId="4" borderId="39" xfId="0" applyNumberFormat="1" applyFont="1" applyFill="1" applyBorder="1" applyAlignment="1" applyProtection="1">
      <alignment horizontal="right"/>
      <protection locked="0"/>
    </xf>
    <xf numFmtId="3" fontId="16" fillId="0" borderId="0" xfId="0" applyNumberFormat="1" applyFont="1" applyFill="1" applyBorder="1" applyAlignment="1" applyProtection="1">
      <alignment horizontal="right"/>
      <protection locked="0"/>
    </xf>
    <xf numFmtId="3" fontId="102" fillId="4" borderId="2" xfId="0" applyNumberFormat="1" applyFont="1" applyFill="1" applyBorder="1" applyAlignment="1" applyProtection="1">
      <alignment horizontal="right"/>
      <protection locked="0"/>
    </xf>
    <xf numFmtId="3" fontId="102" fillId="4" borderId="3" xfId="0" applyNumberFormat="1" applyFont="1" applyFill="1" applyBorder="1" applyAlignment="1" applyProtection="1">
      <alignment horizontal="right"/>
      <protection locked="0"/>
    </xf>
    <xf numFmtId="3" fontId="102" fillId="0" borderId="0" xfId="0" applyNumberFormat="1" applyFont="1" applyFill="1" applyBorder="1" applyAlignment="1" applyProtection="1">
      <alignment horizontal="right"/>
      <protection locked="0"/>
    </xf>
    <xf numFmtId="3" fontId="103" fillId="4" borderId="60" xfId="0" applyNumberFormat="1" applyFont="1" applyFill="1" applyBorder="1" applyProtection="1">
      <protection locked="0"/>
    </xf>
    <xf numFmtId="0" fontId="63" fillId="0" borderId="0" xfId="0" applyFont="1" applyProtection="1">
      <protection locked="0"/>
    </xf>
    <xf numFmtId="0" fontId="0" fillId="0" borderId="0" xfId="0" applyProtection="1">
      <protection locked="0"/>
    </xf>
    <xf numFmtId="49" fontId="102" fillId="0" borderId="3" xfId="0" applyNumberFormat="1" applyFont="1" applyBorder="1" applyAlignment="1" applyProtection="1">
      <alignment horizontal="center"/>
      <protection locked="0"/>
    </xf>
    <xf numFmtId="49" fontId="101" fillId="3" borderId="3" xfId="0" applyNumberFormat="1" applyFont="1" applyFill="1" applyBorder="1" applyAlignment="1" applyProtection="1">
      <alignment horizontal="center"/>
      <protection locked="0"/>
    </xf>
    <xf numFmtId="49" fontId="106" fillId="3" borderId="3" xfId="0" applyNumberFormat="1" applyFont="1" applyFill="1" applyBorder="1" applyAlignment="1" applyProtection="1">
      <alignment horizontal="left"/>
      <protection locked="0"/>
    </xf>
    <xf numFmtId="0" fontId="107" fillId="3" borderId="3" xfId="0" applyFont="1" applyFill="1" applyBorder="1" applyProtection="1">
      <protection locked="0"/>
    </xf>
    <xf numFmtId="3" fontId="102" fillId="3" borderId="3" xfId="0" applyNumberFormat="1" applyFont="1" applyFill="1" applyBorder="1" applyAlignment="1" applyProtection="1">
      <alignment horizontal="right"/>
      <protection locked="0"/>
    </xf>
    <xf numFmtId="3" fontId="104" fillId="3" borderId="3" xfId="0" applyNumberFormat="1" applyFont="1" applyFill="1" applyBorder="1" applyAlignment="1" applyProtection="1">
      <alignment horizontal="right"/>
      <protection locked="0"/>
    </xf>
    <xf numFmtId="3" fontId="103" fillId="3" borderId="39" xfId="0" applyNumberFormat="1" applyFont="1" applyFill="1" applyBorder="1" applyAlignment="1" applyProtection="1">
      <alignment horizontal="right"/>
      <protection locked="0"/>
    </xf>
    <xf numFmtId="3" fontId="102" fillId="3" borderId="2" xfId="0" applyNumberFormat="1" applyFont="1" applyFill="1" applyBorder="1" applyAlignment="1" applyProtection="1">
      <alignment horizontal="right"/>
      <protection locked="0"/>
    </xf>
    <xf numFmtId="0" fontId="108" fillId="0" borderId="3" xfId="0" applyFont="1" applyBorder="1" applyAlignment="1" applyProtection="1">
      <alignment horizontal="center"/>
      <protection locked="0"/>
    </xf>
    <xf numFmtId="49" fontId="109" fillId="0" borderId="3" xfId="0" applyNumberFormat="1" applyFont="1" applyFill="1" applyBorder="1" applyAlignment="1" applyProtection="1">
      <alignment horizontal="center"/>
      <protection locked="0"/>
    </xf>
    <xf numFmtId="49" fontId="108" fillId="0" borderId="3" xfId="0" applyNumberFormat="1" applyFont="1" applyFill="1" applyBorder="1" applyAlignment="1" applyProtection="1">
      <alignment horizontal="center"/>
      <protection locked="0"/>
    </xf>
    <xf numFmtId="3" fontId="102" fillId="0" borderId="3" xfId="0" applyNumberFormat="1" applyFont="1" applyFill="1" applyBorder="1" applyAlignment="1" applyProtection="1">
      <alignment horizontal="right"/>
      <protection locked="0"/>
    </xf>
    <xf numFmtId="3" fontId="102" fillId="0" borderId="3" xfId="0" applyNumberFormat="1" applyFont="1" applyFill="1" applyBorder="1" applyProtection="1">
      <protection locked="0"/>
    </xf>
    <xf numFmtId="3" fontId="105" fillId="12" borderId="39" xfId="0" applyNumberFormat="1" applyFont="1" applyFill="1" applyBorder="1" applyAlignment="1" applyProtection="1">
      <alignment horizontal="right"/>
      <protection locked="0"/>
    </xf>
    <xf numFmtId="3" fontId="102" fillId="0" borderId="2" xfId="0" applyNumberFormat="1" applyFont="1" applyFill="1" applyBorder="1" applyAlignment="1" applyProtection="1">
      <alignment horizontal="right"/>
      <protection locked="0"/>
    </xf>
    <xf numFmtId="3" fontId="102" fillId="12" borderId="0" xfId="0" applyNumberFormat="1" applyFont="1" applyFill="1" applyBorder="1" applyAlignment="1" applyProtection="1">
      <alignment horizontal="right"/>
      <protection locked="0"/>
    </xf>
    <xf numFmtId="49" fontId="102" fillId="0" borderId="3" xfId="0" applyNumberFormat="1" applyFont="1" applyFill="1" applyBorder="1" applyAlignment="1" applyProtection="1">
      <alignment horizontal="center"/>
      <protection locked="0"/>
    </xf>
    <xf numFmtId="0" fontId="102" fillId="6" borderId="3" xfId="0" applyFont="1" applyFill="1" applyBorder="1" applyAlignment="1" applyProtection="1">
      <alignment wrapText="1"/>
      <protection locked="0"/>
    </xf>
    <xf numFmtId="3" fontId="104" fillId="4" borderId="3" xfId="0" applyNumberFormat="1" applyFont="1" applyFill="1" applyBorder="1" applyAlignment="1" applyProtection="1">
      <protection locked="0"/>
    </xf>
    <xf numFmtId="3" fontId="103" fillId="4" borderId="39" xfId="0" applyNumberFormat="1" applyFont="1" applyFill="1" applyBorder="1" applyProtection="1">
      <protection locked="0"/>
    </xf>
    <xf numFmtId="3" fontId="57" fillId="0" borderId="0" xfId="0" applyNumberFormat="1" applyFont="1" applyFill="1" applyBorder="1" applyAlignment="1" applyProtection="1">
      <protection locked="0"/>
    </xf>
    <xf numFmtId="3" fontId="104" fillId="4" borderId="2" xfId="0" applyNumberFormat="1" applyFont="1" applyFill="1" applyBorder="1" applyAlignment="1" applyProtection="1">
      <protection locked="0"/>
    </xf>
    <xf numFmtId="3" fontId="103" fillId="4" borderId="39" xfId="0" applyNumberFormat="1" applyFont="1" applyFill="1" applyBorder="1" applyAlignment="1" applyProtection="1">
      <protection locked="0"/>
    </xf>
    <xf numFmtId="3" fontId="104" fillId="0" borderId="0" xfId="0" applyNumberFormat="1" applyFont="1" applyFill="1" applyBorder="1" applyAlignment="1" applyProtection="1">
      <protection locked="0"/>
    </xf>
    <xf numFmtId="49" fontId="104" fillId="3" borderId="3" xfId="0" applyNumberFormat="1" applyFont="1" applyFill="1" applyBorder="1" applyAlignment="1" applyProtection="1">
      <alignment horizontal="left"/>
      <protection locked="0"/>
    </xf>
    <xf numFmtId="0" fontId="104" fillId="3" borderId="3" xfId="0" applyFont="1" applyFill="1" applyBorder="1" applyProtection="1">
      <protection locked="0"/>
    </xf>
    <xf numFmtId="3" fontId="104" fillId="3" borderId="3" xfId="0" applyNumberFormat="1" applyFont="1" applyFill="1" applyBorder="1" applyProtection="1">
      <protection locked="0"/>
    </xf>
    <xf numFmtId="3" fontId="103" fillId="3" borderId="39" xfId="0" applyNumberFormat="1" applyFont="1" applyFill="1" applyBorder="1" applyProtection="1">
      <protection locked="0"/>
    </xf>
    <xf numFmtId="3" fontId="104" fillId="3" borderId="2" xfId="0" applyNumberFormat="1" applyFont="1" applyFill="1" applyBorder="1" applyAlignment="1" applyProtection="1">
      <alignment horizontal="right"/>
      <protection locked="0"/>
    </xf>
    <xf numFmtId="3" fontId="104" fillId="0" borderId="0" xfId="0" applyNumberFormat="1" applyFont="1" applyFill="1" applyBorder="1" applyAlignment="1" applyProtection="1">
      <alignment horizontal="right"/>
      <protection locked="0"/>
    </xf>
    <xf numFmtId="3" fontId="104" fillId="5" borderId="3" xfId="0" applyNumberFormat="1" applyFont="1" applyFill="1" applyBorder="1" applyAlignment="1">
      <alignment wrapText="1"/>
    </xf>
    <xf numFmtId="3" fontId="102" fillId="0" borderId="3" xfId="0" applyNumberFormat="1" applyFont="1" applyFill="1" applyBorder="1" applyAlignment="1">
      <alignment wrapText="1"/>
    </xf>
    <xf numFmtId="3" fontId="99" fillId="3" borderId="3" xfId="0" applyNumberFormat="1" applyFont="1" applyFill="1" applyBorder="1" applyAlignment="1">
      <alignment horizontal="right" wrapText="1"/>
    </xf>
    <xf numFmtId="3" fontId="102" fillId="6" borderId="3" xfId="0" applyNumberFormat="1" applyFont="1" applyFill="1" applyBorder="1" applyAlignment="1">
      <alignment wrapText="1"/>
    </xf>
    <xf numFmtId="3" fontId="102" fillId="6" borderId="3" xfId="0" applyNumberFormat="1" applyFont="1" applyFill="1" applyBorder="1" applyAlignment="1" applyProtection="1">
      <alignment wrapText="1"/>
      <protection locked="0"/>
    </xf>
    <xf numFmtId="3" fontId="102" fillId="3" borderId="3" xfId="0" applyNumberFormat="1" applyFont="1" applyFill="1" applyBorder="1" applyProtection="1">
      <protection locked="0"/>
    </xf>
    <xf numFmtId="3" fontId="102" fillId="0" borderId="4" xfId="0" applyNumberFormat="1" applyFont="1" applyFill="1" applyBorder="1" applyAlignment="1">
      <alignment wrapText="1"/>
    </xf>
    <xf numFmtId="3" fontId="63" fillId="0" borderId="0" xfId="0" applyNumberFormat="1" applyFont="1"/>
    <xf numFmtId="3" fontId="66" fillId="5" borderId="3" xfId="0" applyNumberFormat="1" applyFont="1" applyFill="1" applyBorder="1" applyAlignment="1"/>
    <xf numFmtId="3" fontId="66" fillId="3" borderId="3" xfId="0" applyNumberFormat="1" applyFont="1" applyFill="1" applyBorder="1" applyAlignment="1">
      <alignment wrapText="1"/>
    </xf>
    <xf numFmtId="3" fontId="68" fillId="6" borderId="3" xfId="0" applyNumberFormat="1" applyFont="1" applyFill="1" applyBorder="1"/>
    <xf numFmtId="3" fontId="66" fillId="3" borderId="3" xfId="0" applyNumberFormat="1" applyFont="1" applyFill="1" applyBorder="1"/>
    <xf numFmtId="3" fontId="69" fillId="0" borderId="3" xfId="0" applyNumberFormat="1" applyFont="1" applyBorder="1"/>
    <xf numFmtId="3" fontId="71" fillId="6" borderId="3" xfId="0" applyNumberFormat="1" applyFont="1" applyFill="1" applyBorder="1" applyAlignment="1">
      <alignment wrapText="1"/>
    </xf>
    <xf numFmtId="3" fontId="80" fillId="5" borderId="3" xfId="0" applyNumberFormat="1" applyFont="1" applyFill="1" applyBorder="1" applyAlignment="1">
      <alignment horizontal="right"/>
    </xf>
    <xf numFmtId="3" fontId="81" fillId="6" borderId="3" xfId="0" applyNumberFormat="1" applyFont="1" applyFill="1" applyBorder="1" applyAlignment="1">
      <alignment wrapText="1"/>
    </xf>
    <xf numFmtId="3" fontId="81" fillId="0" borderId="3" xfId="0" applyNumberFormat="1" applyFont="1" applyBorder="1"/>
    <xf numFmtId="3" fontId="81" fillId="0" borderId="3" xfId="0" applyNumberFormat="1" applyFont="1" applyBorder="1" applyAlignment="1">
      <alignment wrapText="1"/>
    </xf>
    <xf numFmtId="3" fontId="81" fillId="0" borderId="3" xfId="0" applyNumberFormat="1" applyFont="1" applyFill="1" applyBorder="1" applyAlignment="1">
      <alignment wrapText="1"/>
    </xf>
    <xf numFmtId="3" fontId="80" fillId="4" borderId="3" xfId="0" applyNumberFormat="1" applyFont="1" applyFill="1" applyBorder="1" applyAlignment="1">
      <alignment horizontal="right"/>
    </xf>
    <xf numFmtId="3" fontId="81" fillId="0" borderId="4" xfId="0" applyNumberFormat="1" applyFont="1" applyFill="1" applyBorder="1" applyAlignment="1">
      <alignment horizontal="right" wrapText="1"/>
    </xf>
    <xf numFmtId="3" fontId="81" fillId="0" borderId="2" xfId="0" applyNumberFormat="1" applyFont="1" applyBorder="1"/>
    <xf numFmtId="3" fontId="0" fillId="0" borderId="2" xfId="0" applyNumberFormat="1" applyBorder="1"/>
    <xf numFmtId="0" fontId="5" fillId="7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3" fontId="88" fillId="5" borderId="3" xfId="0" applyNumberFormat="1" applyFont="1" applyFill="1" applyBorder="1" applyAlignment="1">
      <alignment horizontal="right"/>
    </xf>
    <xf numFmtId="3" fontId="88" fillId="4" borderId="3" xfId="0" applyNumberFormat="1" applyFont="1" applyFill="1" applyBorder="1" applyAlignment="1">
      <alignment horizontal="right"/>
    </xf>
    <xf numFmtId="3" fontId="76" fillId="6" borderId="3" xfId="0" applyNumberFormat="1" applyFont="1" applyFill="1" applyBorder="1" applyAlignment="1">
      <alignment horizontal="right" wrapText="1"/>
    </xf>
    <xf numFmtId="3" fontId="76" fillId="6" borderId="3" xfId="0" applyNumberFormat="1" applyFont="1" applyFill="1" applyBorder="1" applyAlignment="1">
      <alignment horizontal="right"/>
    </xf>
    <xf numFmtId="3" fontId="16" fillId="6" borderId="3" xfId="0" applyNumberFormat="1" applyFont="1" applyFill="1" applyBorder="1" applyAlignment="1">
      <alignment horizontal="right"/>
    </xf>
    <xf numFmtId="3" fontId="63" fillId="0" borderId="3" xfId="0" applyNumberFormat="1" applyFont="1" applyBorder="1" applyAlignment="1">
      <alignment horizontal="right"/>
    </xf>
    <xf numFmtId="3" fontId="76" fillId="0" borderId="3" xfId="0" applyNumberFormat="1" applyFont="1" applyFill="1" applyBorder="1" applyAlignment="1">
      <alignment horizontal="right"/>
    </xf>
    <xf numFmtId="3" fontId="75" fillId="3" borderId="3" xfId="0" applyNumberFormat="1" applyFont="1" applyFill="1" applyBorder="1" applyAlignment="1">
      <alignment horizontal="right"/>
    </xf>
    <xf numFmtId="3" fontId="76" fillId="4" borderId="3" xfId="0" applyNumberFormat="1" applyFont="1" applyFill="1" applyBorder="1" applyAlignment="1">
      <alignment horizontal="right"/>
    </xf>
    <xf numFmtId="3" fontId="57" fillId="4" borderId="3" xfId="0" applyNumberFormat="1" applyFont="1" applyFill="1" applyBorder="1" applyAlignment="1">
      <alignment horizontal="right"/>
    </xf>
    <xf numFmtId="3" fontId="76" fillId="4" borderId="4" xfId="0" applyNumberFormat="1" applyFont="1" applyFill="1" applyBorder="1" applyAlignment="1">
      <alignment horizontal="right"/>
    </xf>
    <xf numFmtId="0" fontId="24" fillId="7" borderId="3" xfId="0" applyFont="1" applyFill="1" applyBorder="1" applyAlignment="1">
      <alignment horizontal="center"/>
    </xf>
    <xf numFmtId="0" fontId="102" fillId="7" borderId="3" xfId="0" applyFont="1" applyFill="1" applyBorder="1" applyAlignment="1">
      <alignment horizontal="center"/>
    </xf>
    <xf numFmtId="0" fontId="100" fillId="0" borderId="3" xfId="0" applyFont="1" applyBorder="1" applyAlignment="1">
      <alignment horizontal="center"/>
    </xf>
    <xf numFmtId="0" fontId="11" fillId="18" borderId="3" xfId="0" applyFont="1" applyFill="1" applyBorder="1" applyAlignment="1">
      <alignment horizontal="left" vertical="center"/>
    </xf>
    <xf numFmtId="0" fontId="12" fillId="18" borderId="3" xfId="0" applyFont="1" applyFill="1" applyBorder="1" applyAlignment="1">
      <alignment vertical="center"/>
    </xf>
    <xf numFmtId="0" fontId="20" fillId="16" borderId="3" xfId="0" applyFont="1" applyFill="1" applyBorder="1" applyAlignment="1">
      <alignment horizontal="center"/>
    </xf>
    <xf numFmtId="0" fontId="34" fillId="16" borderId="3" xfId="0" applyFont="1" applyFill="1" applyBorder="1" applyAlignment="1"/>
    <xf numFmtId="0" fontId="24" fillId="13" borderId="3" xfId="0" applyFont="1" applyFill="1" applyBorder="1" applyAlignment="1">
      <alignment horizontal="center"/>
    </xf>
    <xf numFmtId="49" fontId="21" fillId="13" borderId="3" xfId="0" applyNumberFormat="1" applyFont="1" applyFill="1" applyBorder="1" applyAlignment="1">
      <alignment horizontal="center"/>
    </xf>
    <xf numFmtId="0" fontId="24" fillId="17" borderId="3" xfId="0" applyFont="1" applyFill="1" applyBorder="1" applyAlignment="1">
      <alignment horizontal="center"/>
    </xf>
    <xf numFmtId="49" fontId="21" fillId="17" borderId="3" xfId="0" applyNumberFormat="1" applyFont="1" applyFill="1" applyBorder="1" applyAlignment="1">
      <alignment horizontal="center"/>
    </xf>
    <xf numFmtId="0" fontId="34" fillId="17" borderId="3" xfId="0" applyFont="1" applyFill="1" applyBorder="1" applyAlignment="1">
      <alignment horizontal="center"/>
    </xf>
    <xf numFmtId="0" fontId="0" fillId="17" borderId="3" xfId="0" applyFill="1" applyBorder="1" applyAlignment="1">
      <alignment horizontal="center"/>
    </xf>
    <xf numFmtId="0" fontId="34" fillId="17" borderId="3" xfId="0" applyFont="1" applyFill="1" applyBorder="1" applyAlignment="1"/>
    <xf numFmtId="3" fontId="78" fillId="17" borderId="3" xfId="0" applyNumberFormat="1" applyFont="1" applyFill="1" applyBorder="1" applyAlignment="1">
      <alignment horizontal="right"/>
    </xf>
    <xf numFmtId="3" fontId="74" fillId="17" borderId="4" xfId="0" applyNumberFormat="1" applyFont="1" applyFill="1" applyBorder="1" applyAlignment="1">
      <alignment horizontal="right"/>
    </xf>
    <xf numFmtId="165" fontId="46" fillId="4" borderId="39" xfId="0" applyNumberFormat="1" applyFont="1" applyFill="1" applyBorder="1" applyAlignment="1">
      <alignment wrapText="1"/>
    </xf>
    <xf numFmtId="165" fontId="26" fillId="4" borderId="39" xfId="0" applyNumberFormat="1" applyFont="1" applyFill="1" applyBorder="1" applyAlignment="1">
      <alignment wrapText="1"/>
    </xf>
    <xf numFmtId="165" fontId="12" fillId="3" borderId="39" xfId="0" applyNumberFormat="1" applyFont="1" applyFill="1" applyBorder="1" applyAlignment="1">
      <alignment wrapText="1"/>
    </xf>
    <xf numFmtId="0" fontId="13" fillId="12" borderId="75" xfId="0" applyFont="1" applyFill="1" applyBorder="1" applyAlignment="1">
      <alignment horizontal="center"/>
    </xf>
    <xf numFmtId="0" fontId="78" fillId="12" borderId="76" xfId="0" applyFont="1" applyFill="1" applyBorder="1" applyAlignment="1">
      <alignment horizontal="center"/>
    </xf>
    <xf numFmtId="0" fontId="78" fillId="12" borderId="76" xfId="0" applyFont="1" applyFill="1" applyBorder="1" applyAlignment="1">
      <alignment horizontal="center" vertical="center"/>
    </xf>
    <xf numFmtId="3" fontId="9" fillId="12" borderId="76" xfId="0" applyNumberFormat="1" applyFont="1" applyFill="1" applyBorder="1" applyAlignment="1">
      <alignment horizontal="right"/>
    </xf>
    <xf numFmtId="3" fontId="6" fillId="12" borderId="76" xfId="0" applyNumberFormat="1" applyFont="1" applyFill="1" applyBorder="1" applyAlignment="1">
      <alignment horizontal="right"/>
    </xf>
    <xf numFmtId="0" fontId="0" fillId="12" borderId="76" xfId="0" applyFill="1" applyBorder="1"/>
    <xf numFmtId="3" fontId="8" fillId="12" borderId="76" xfId="0" applyNumberFormat="1" applyFont="1" applyFill="1" applyBorder="1" applyAlignment="1"/>
    <xf numFmtId="0" fontId="5" fillId="12" borderId="76" xfId="0" applyFont="1" applyFill="1" applyBorder="1" applyAlignment="1"/>
    <xf numFmtId="3" fontId="6" fillId="12" borderId="77" xfId="0" applyNumberFormat="1" applyFont="1" applyFill="1" applyBorder="1" applyAlignment="1">
      <alignment horizontal="right"/>
    </xf>
    <xf numFmtId="0" fontId="13" fillId="17" borderId="46" xfId="0" applyFont="1" applyFill="1" applyBorder="1" applyAlignment="1">
      <alignment horizontal="center"/>
    </xf>
    <xf numFmtId="0" fontId="5" fillId="17" borderId="47" xfId="0" applyFont="1" applyFill="1" applyBorder="1" applyAlignment="1">
      <alignment horizontal="center"/>
    </xf>
    <xf numFmtId="0" fontId="5" fillId="17" borderId="47" xfId="0" applyFont="1" applyFill="1" applyBorder="1" applyAlignment="1">
      <alignment horizontal="center" vertical="center"/>
    </xf>
    <xf numFmtId="3" fontId="34" fillId="12" borderId="47" xfId="0" applyNumberFormat="1" applyFont="1" applyFill="1" applyBorder="1" applyAlignment="1"/>
    <xf numFmtId="3" fontId="8" fillId="12" borderId="47" xfId="0" applyNumberFormat="1" applyFont="1" applyFill="1" applyBorder="1" applyAlignment="1"/>
    <xf numFmtId="3" fontId="6" fillId="12" borderId="47" xfId="0" applyNumberFormat="1" applyFont="1" applyFill="1" applyBorder="1" applyAlignment="1">
      <alignment horizontal="right"/>
    </xf>
    <xf numFmtId="0" fontId="0" fillId="12" borderId="47" xfId="0" applyFill="1" applyBorder="1"/>
    <xf numFmtId="3" fontId="9" fillId="12" borderId="47" xfId="0" applyNumberFormat="1" applyFont="1" applyFill="1" applyBorder="1" applyAlignment="1">
      <alignment horizontal="right"/>
    </xf>
    <xf numFmtId="3" fontId="6" fillId="12" borderId="74" xfId="0" applyNumberFormat="1" applyFont="1" applyFill="1" applyBorder="1" applyAlignment="1">
      <alignment horizontal="right"/>
    </xf>
    <xf numFmtId="3" fontId="11" fillId="5" borderId="39" xfId="0" applyNumberFormat="1" applyFont="1" applyFill="1" applyBorder="1" applyAlignment="1"/>
    <xf numFmtId="3" fontId="21" fillId="4" borderId="39" xfId="0" applyNumberFormat="1" applyFont="1" applyFill="1" applyBorder="1" applyAlignment="1"/>
    <xf numFmtId="0" fontId="5" fillId="7" borderId="0" xfId="0" applyFont="1" applyFill="1" applyBorder="1" applyAlignment="1">
      <alignment horizontal="center" vertical="center" wrapText="1"/>
    </xf>
    <xf numFmtId="3" fontId="9" fillId="3" borderId="39" xfId="0" applyNumberFormat="1" applyFont="1" applyFill="1" applyBorder="1" applyAlignment="1">
      <alignment horizontal="right"/>
    </xf>
    <xf numFmtId="3" fontId="6" fillId="0" borderId="39" xfId="0" applyNumberFormat="1" applyFont="1" applyFill="1" applyBorder="1"/>
    <xf numFmtId="3" fontId="6" fillId="0" borderId="40" xfId="0" applyNumberFormat="1" applyFont="1" applyFill="1" applyBorder="1"/>
    <xf numFmtId="3" fontId="105" fillId="12" borderId="3" xfId="0" applyNumberFormat="1" applyFont="1" applyFill="1" applyBorder="1" applyAlignment="1" applyProtection="1">
      <alignment horizontal="right"/>
      <protection locked="0"/>
    </xf>
    <xf numFmtId="3" fontId="88" fillId="5" borderId="39" xfId="0" applyNumberFormat="1" applyFont="1" applyFill="1" applyBorder="1" applyAlignment="1">
      <alignment horizontal="right"/>
    </xf>
    <xf numFmtId="3" fontId="88" fillId="4" borderId="39" xfId="0" applyNumberFormat="1" applyFont="1" applyFill="1" applyBorder="1" applyAlignment="1">
      <alignment horizontal="right"/>
    </xf>
    <xf numFmtId="3" fontId="16" fillId="3" borderId="39" xfId="0" applyNumberFormat="1" applyFont="1" applyFill="1" applyBorder="1"/>
    <xf numFmtId="3" fontId="16" fillId="6" borderId="39" xfId="0" applyNumberFormat="1" applyFont="1" applyFill="1" applyBorder="1"/>
    <xf numFmtId="3" fontId="57" fillId="14" borderId="40" xfId="0" applyNumberFormat="1" applyFont="1" applyFill="1" applyBorder="1"/>
    <xf numFmtId="3" fontId="38" fillId="0" borderId="39" xfId="0" applyNumberFormat="1" applyFont="1" applyBorder="1"/>
    <xf numFmtId="0" fontId="5" fillId="7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3" fontId="80" fillId="5" borderId="39" xfId="0" applyNumberFormat="1" applyFont="1" applyFill="1" applyBorder="1" applyAlignment="1">
      <alignment horizontal="right"/>
    </xf>
    <xf numFmtId="3" fontId="81" fillId="4" borderId="39" xfId="0" applyNumberFormat="1" applyFont="1" applyFill="1" applyBorder="1" applyAlignment="1"/>
    <xf numFmtId="3" fontId="80" fillId="3" borderId="39" xfId="0" applyNumberFormat="1" applyFont="1" applyFill="1" applyBorder="1"/>
    <xf numFmtId="3" fontId="80" fillId="4" borderId="39" xfId="0" applyNumberFormat="1" applyFont="1" applyFill="1" applyBorder="1" applyAlignment="1">
      <alignment horizontal="right"/>
    </xf>
    <xf numFmtId="3" fontId="81" fillId="12" borderId="40" xfId="0" applyNumberFormat="1" applyFont="1" applyFill="1" applyBorder="1" applyAlignment="1"/>
    <xf numFmtId="0" fontId="0" fillId="7" borderId="8" xfId="0" applyFill="1" applyBorder="1" applyAlignment="1">
      <alignment horizontal="center"/>
    </xf>
    <xf numFmtId="0" fontId="0" fillId="7" borderId="55" xfId="0" applyFill="1" applyBorder="1" applyAlignment="1">
      <alignment horizontal="center"/>
    </xf>
    <xf numFmtId="0" fontId="0" fillId="7" borderId="56" xfId="0" applyFill="1" applyBorder="1" applyAlignment="1">
      <alignment horizontal="center"/>
    </xf>
    <xf numFmtId="3" fontId="80" fillId="12" borderId="60" xfId="0" applyNumberFormat="1" applyFont="1" applyFill="1" applyBorder="1" applyAlignment="1"/>
    <xf numFmtId="3" fontId="81" fillId="12" borderId="69" xfId="0" applyNumberFormat="1" applyFont="1" applyFill="1" applyBorder="1" applyAlignment="1">
      <alignment horizontal="right"/>
    </xf>
    <xf numFmtId="164" fontId="2" fillId="0" borderId="40" xfId="0" applyNumberFormat="1" applyFont="1" applyBorder="1" applyAlignment="1">
      <alignment horizontal="right"/>
    </xf>
    <xf numFmtId="3" fontId="102" fillId="3" borderId="43" xfId="0" applyNumberFormat="1" applyFont="1" applyFill="1" applyBorder="1" applyAlignment="1" applyProtection="1">
      <alignment horizontal="right"/>
      <protection locked="0"/>
    </xf>
    <xf numFmtId="3" fontId="102" fillId="0" borderId="43" xfId="0" applyNumberFormat="1" applyFont="1" applyFill="1" applyBorder="1" applyAlignment="1" applyProtection="1">
      <alignment horizontal="right"/>
      <protection locked="0"/>
    </xf>
    <xf numFmtId="3" fontId="103" fillId="3" borderId="3" xfId="0" applyNumberFormat="1" applyFont="1" applyFill="1" applyBorder="1" applyAlignment="1" applyProtection="1">
      <alignment horizontal="right"/>
      <protection locked="0"/>
    </xf>
    <xf numFmtId="3" fontId="102" fillId="12" borderId="39" xfId="0" applyNumberFormat="1" applyFont="1" applyFill="1" applyBorder="1" applyAlignment="1" applyProtection="1">
      <alignment horizontal="right"/>
      <protection locked="0"/>
    </xf>
    <xf numFmtId="3" fontId="103" fillId="3" borderId="43" xfId="0" applyNumberFormat="1" applyFont="1" applyFill="1" applyBorder="1" applyProtection="1">
      <protection locked="0"/>
    </xf>
    <xf numFmtId="3" fontId="105" fillId="12" borderId="43" xfId="0" applyNumberFormat="1" applyFont="1" applyFill="1" applyBorder="1" applyProtection="1">
      <protection locked="0"/>
    </xf>
    <xf numFmtId="3" fontId="105" fillId="12" borderId="60" xfId="0" applyNumberFormat="1" applyFont="1" applyFill="1" applyBorder="1" applyAlignment="1">
      <alignment horizontal="right"/>
    </xf>
    <xf numFmtId="3" fontId="104" fillId="4" borderId="60" xfId="0" applyNumberFormat="1" applyFont="1" applyFill="1" applyBorder="1" applyAlignment="1" applyProtection="1">
      <protection locked="0"/>
    </xf>
    <xf numFmtId="3" fontId="105" fillId="12" borderId="69" xfId="0" applyNumberFormat="1" applyFont="1" applyFill="1" applyBorder="1" applyAlignment="1">
      <alignment horizontal="right"/>
    </xf>
    <xf numFmtId="3" fontId="105" fillId="12" borderId="0" xfId="0" applyNumberFormat="1" applyFont="1" applyFill="1" applyBorder="1" applyAlignment="1">
      <alignment horizontal="right"/>
    </xf>
    <xf numFmtId="3" fontId="103" fillId="3" borderId="75" xfId="0" applyNumberFormat="1" applyFont="1" applyFill="1" applyBorder="1" applyProtection="1">
      <protection locked="0"/>
    </xf>
    <xf numFmtId="3" fontId="105" fillId="12" borderId="63" xfId="0" applyNumberFormat="1" applyFont="1" applyFill="1" applyBorder="1"/>
    <xf numFmtId="0" fontId="0" fillId="0" borderId="3" xfId="0" applyBorder="1" applyAlignment="1">
      <alignment horizontal="center"/>
    </xf>
    <xf numFmtId="0" fontId="69" fillId="0" borderId="3" xfId="0" applyFont="1" applyBorder="1" applyAlignment="1">
      <alignment horizontal="center"/>
    </xf>
    <xf numFmtId="0" fontId="68" fillId="7" borderId="3" xfId="0" applyFont="1" applyFill="1" applyBorder="1" applyAlignment="1">
      <alignment horizontal="center"/>
    </xf>
    <xf numFmtId="3" fontId="71" fillId="12" borderId="3" xfId="0" applyNumberFormat="1" applyFont="1" applyFill="1" applyBorder="1"/>
    <xf numFmtId="3" fontId="16" fillId="12" borderId="3" xfId="0" applyNumberFormat="1" applyFont="1" applyFill="1" applyBorder="1" applyAlignment="1">
      <alignment horizontal="right"/>
    </xf>
    <xf numFmtId="3" fontId="16" fillId="12" borderId="3" xfId="0" applyNumberFormat="1" applyFont="1" applyFill="1" applyBorder="1"/>
    <xf numFmtId="3" fontId="6" fillId="12" borderId="3" xfId="0" applyNumberFormat="1" applyFont="1" applyFill="1" applyBorder="1"/>
    <xf numFmtId="3" fontId="102" fillId="12" borderId="3" xfId="0" applyNumberFormat="1" applyFont="1" applyFill="1" applyBorder="1"/>
    <xf numFmtId="3" fontId="71" fillId="12" borderId="3" xfId="0" applyNumberFormat="1" applyFont="1" applyFill="1" applyBorder="1" applyAlignment="1">
      <alignment horizontal="right"/>
    </xf>
    <xf numFmtId="3" fontId="81" fillId="12" borderId="3" xfId="0" applyNumberFormat="1" applyFont="1" applyFill="1" applyBorder="1"/>
    <xf numFmtId="0" fontId="68" fillId="7" borderId="2" xfId="0" applyFont="1" applyFill="1" applyBorder="1" applyAlignment="1">
      <alignment horizontal="center"/>
    </xf>
    <xf numFmtId="0" fontId="68" fillId="7" borderId="2" xfId="0" applyFont="1" applyFill="1" applyBorder="1" applyAlignment="1">
      <alignment horizontal="center" wrapText="1"/>
    </xf>
    <xf numFmtId="0" fontId="68" fillId="0" borderId="2" xfId="0" applyFont="1" applyBorder="1" applyAlignment="1">
      <alignment horizontal="center"/>
    </xf>
    <xf numFmtId="3" fontId="66" fillId="5" borderId="39" xfId="0" applyNumberFormat="1" applyFont="1" applyFill="1" applyBorder="1" applyAlignment="1"/>
    <xf numFmtId="3" fontId="66" fillId="3" borderId="39" xfId="0" applyNumberFormat="1" applyFont="1" applyFill="1" applyBorder="1" applyAlignment="1">
      <alignment wrapText="1"/>
    </xf>
    <xf numFmtId="3" fontId="71" fillId="0" borderId="39" xfId="0" applyNumberFormat="1" applyFont="1" applyFill="1" applyBorder="1"/>
    <xf numFmtId="3" fontId="66" fillId="3" borderId="39" xfId="0" applyNumberFormat="1" applyFont="1" applyFill="1" applyBorder="1"/>
    <xf numFmtId="3" fontId="71" fillId="6" borderId="39" xfId="0" applyNumberFormat="1" applyFont="1" applyFill="1" applyBorder="1" applyAlignment="1">
      <alignment horizontal="right"/>
    </xf>
    <xf numFmtId="0" fontId="68" fillId="0" borderId="5" xfId="0" applyFont="1" applyBorder="1" applyAlignment="1">
      <alignment horizontal="center"/>
    </xf>
    <xf numFmtId="0" fontId="68" fillId="0" borderId="4" xfId="0" applyFont="1" applyFill="1" applyBorder="1" applyAlignment="1">
      <alignment horizontal="center"/>
    </xf>
    <xf numFmtId="49" fontId="96" fillId="0" borderId="4" xfId="0" applyNumberFormat="1" applyFont="1" applyFill="1" applyBorder="1" applyAlignment="1">
      <alignment horizontal="center"/>
    </xf>
    <xf numFmtId="49" fontId="68" fillId="0" borderId="4" xfId="0" applyNumberFormat="1" applyFont="1" applyFill="1" applyBorder="1" applyAlignment="1">
      <alignment horizontal="center"/>
    </xf>
    <xf numFmtId="0" fontId="68" fillId="0" borderId="4" xfId="0" applyFont="1" applyFill="1" applyBorder="1"/>
    <xf numFmtId="3" fontId="68" fillId="0" borderId="4" xfId="0" applyNumberFormat="1" applyFont="1" applyFill="1" applyBorder="1"/>
    <xf numFmtId="3" fontId="71" fillId="0" borderId="4" xfId="0" applyNumberFormat="1" applyFont="1" applyFill="1" applyBorder="1"/>
    <xf numFmtId="3" fontId="66" fillId="0" borderId="4" xfId="0" applyNumberFormat="1" applyFont="1" applyFill="1" applyBorder="1" applyAlignment="1">
      <alignment horizontal="right"/>
    </xf>
    <xf numFmtId="3" fontId="71" fillId="0" borderId="40" xfId="0" applyNumberFormat="1" applyFont="1" applyFill="1" applyBorder="1"/>
    <xf numFmtId="0" fontId="21" fillId="7" borderId="2" xfId="0" applyFont="1" applyFill="1" applyBorder="1" applyAlignment="1">
      <alignment horizontal="center"/>
    </xf>
    <xf numFmtId="0" fontId="21" fillId="7" borderId="3" xfId="0" applyFont="1" applyFill="1" applyBorder="1" applyAlignment="1">
      <alignment horizontal="center"/>
    </xf>
    <xf numFmtId="0" fontId="21" fillId="7" borderId="39" xfId="0" applyFont="1" applyFill="1" applyBorder="1" applyAlignment="1">
      <alignment horizontal="center"/>
    </xf>
    <xf numFmtId="0" fontId="70" fillId="11" borderId="3" xfId="0" applyFont="1" applyFill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0" fontId="44" fillId="0" borderId="39" xfId="0" applyFont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 wrapText="1"/>
    </xf>
    <xf numFmtId="0" fontId="11" fillId="11" borderId="39" xfId="0" applyFont="1" applyFill="1" applyBorder="1" applyAlignment="1">
      <alignment horizontal="center" vertical="center"/>
    </xf>
    <xf numFmtId="0" fontId="70" fillId="11" borderId="39" xfId="0" applyFont="1" applyFill="1" applyBorder="1" applyAlignment="1">
      <alignment horizontal="center" vertical="center" wrapText="1"/>
    </xf>
    <xf numFmtId="0" fontId="38" fillId="11" borderId="39" xfId="0" applyFont="1" applyFill="1" applyBorder="1"/>
    <xf numFmtId="0" fontId="66" fillId="11" borderId="3" xfId="0" applyFont="1" applyFill="1" applyBorder="1" applyAlignment="1">
      <alignment horizontal="center" vertical="center" wrapText="1"/>
    </xf>
    <xf numFmtId="0" fontId="0" fillId="11" borderId="39" xfId="0" applyFill="1" applyBorder="1"/>
    <xf numFmtId="49" fontId="66" fillId="10" borderId="63" xfId="0" applyNumberFormat="1" applyFont="1" applyFill="1" applyBorder="1" applyAlignment="1">
      <alignment horizontal="center" vertical="center" wrapText="1"/>
    </xf>
    <xf numFmtId="0" fontId="69" fillId="0" borderId="60" xfId="0" applyFont="1" applyBorder="1" applyAlignment="1">
      <alignment horizontal="center"/>
    </xf>
    <xf numFmtId="49" fontId="70" fillId="10" borderId="63" xfId="0" applyNumberFormat="1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/>
    </xf>
    <xf numFmtId="0" fontId="13" fillId="7" borderId="39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0" fillId="0" borderId="3" xfId="0" applyBorder="1" applyAlignment="1"/>
    <xf numFmtId="0" fontId="0" fillId="0" borderId="39" xfId="0" applyBorder="1" applyAlignment="1"/>
    <xf numFmtId="0" fontId="11" fillId="11" borderId="2" xfId="0" applyFont="1" applyFill="1" applyBorder="1" applyAlignment="1">
      <alignment horizontal="center" vertical="center" wrapText="1"/>
    </xf>
    <xf numFmtId="49" fontId="14" fillId="7" borderId="8" xfId="0" applyNumberFormat="1" applyFont="1" applyFill="1" applyBorder="1" applyAlignment="1">
      <alignment horizontal="center"/>
    </xf>
    <xf numFmtId="49" fontId="14" fillId="7" borderId="55" xfId="0" applyNumberFormat="1" applyFont="1" applyFill="1" applyBorder="1" applyAlignment="1">
      <alignment horizontal="center"/>
    </xf>
    <xf numFmtId="49" fontId="14" fillId="7" borderId="56" xfId="0" applyNumberFormat="1" applyFont="1" applyFill="1" applyBorder="1" applyAlignment="1">
      <alignment horizontal="center"/>
    </xf>
    <xf numFmtId="0" fontId="24" fillId="7" borderId="3" xfId="0" applyFont="1" applyFill="1" applyBorder="1" applyAlignment="1">
      <alignment horizontal="center"/>
    </xf>
    <xf numFmtId="0" fontId="38" fillId="0" borderId="3" xfId="0" applyFont="1" applyBorder="1" applyAlignment="1"/>
    <xf numFmtId="0" fontId="38" fillId="0" borderId="39" xfId="0" applyFont="1" applyBorder="1" applyAlignment="1"/>
    <xf numFmtId="0" fontId="13" fillId="7" borderId="2" xfId="0" applyFont="1" applyFill="1" applyBorder="1" applyAlignment="1">
      <alignment horizontal="center"/>
    </xf>
    <xf numFmtId="0" fontId="5" fillId="7" borderId="55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49" fontId="66" fillId="10" borderId="56" xfId="0" applyNumberFormat="1" applyFont="1" applyFill="1" applyBorder="1" applyAlignment="1">
      <alignment horizontal="center" vertical="center" wrapText="1"/>
    </xf>
    <xf numFmtId="0" fontId="69" fillId="0" borderId="39" xfId="0" applyFont="1" applyBorder="1" applyAlignment="1">
      <alignment horizontal="center"/>
    </xf>
    <xf numFmtId="0" fontId="5" fillId="7" borderId="56" xfId="0" applyFont="1" applyFill="1" applyBorder="1" applyAlignment="1">
      <alignment horizontal="center" vertical="center"/>
    </xf>
    <xf numFmtId="0" fontId="5" fillId="11" borderId="39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9" xfId="0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6" xfId="0" applyBorder="1" applyAlignment="1">
      <alignment horizontal="center"/>
    </xf>
    <xf numFmtId="0" fontId="101" fillId="7" borderId="2" xfId="0" applyFont="1" applyFill="1" applyBorder="1" applyAlignment="1">
      <alignment horizontal="center"/>
    </xf>
    <xf numFmtId="0" fontId="101" fillId="7" borderId="3" xfId="0" applyFont="1" applyFill="1" applyBorder="1" applyAlignment="1">
      <alignment horizontal="center"/>
    </xf>
    <xf numFmtId="0" fontId="101" fillId="7" borderId="39" xfId="0" applyFont="1" applyFill="1" applyBorder="1" applyAlignment="1">
      <alignment horizontal="center"/>
    </xf>
    <xf numFmtId="0" fontId="103" fillId="11" borderId="3" xfId="0" applyFont="1" applyFill="1" applyBorder="1" applyAlignment="1">
      <alignment horizontal="center" vertical="center" wrapText="1"/>
    </xf>
    <xf numFmtId="49" fontId="103" fillId="10" borderId="63" xfId="0" applyNumberFormat="1" applyFont="1" applyFill="1" applyBorder="1" applyAlignment="1">
      <alignment horizontal="center" vertical="center" wrapText="1"/>
    </xf>
    <xf numFmtId="0" fontId="105" fillId="0" borderId="60" xfId="0" applyFont="1" applyBorder="1" applyAlignment="1">
      <alignment horizontal="center"/>
    </xf>
    <xf numFmtId="49" fontId="99" fillId="7" borderId="8" xfId="0" applyNumberFormat="1" applyFont="1" applyFill="1" applyBorder="1" applyAlignment="1">
      <alignment horizontal="center"/>
    </xf>
    <xf numFmtId="49" fontId="99" fillId="7" borderId="55" xfId="0" applyNumberFormat="1" applyFont="1" applyFill="1" applyBorder="1" applyAlignment="1">
      <alignment horizontal="center"/>
    </xf>
    <xf numFmtId="49" fontId="99" fillId="7" borderId="56" xfId="0" applyNumberFormat="1" applyFont="1" applyFill="1" applyBorder="1" applyAlignment="1">
      <alignment horizontal="center"/>
    </xf>
    <xf numFmtId="0" fontId="102" fillId="11" borderId="3" xfId="0" applyFont="1" applyFill="1" applyBorder="1" applyAlignment="1">
      <alignment horizontal="center" vertical="center" wrapText="1"/>
    </xf>
    <xf numFmtId="0" fontId="102" fillId="7" borderId="3" xfId="0" applyFont="1" applyFill="1" applyBorder="1" applyAlignment="1">
      <alignment horizontal="center"/>
    </xf>
    <xf numFmtId="0" fontId="100" fillId="0" borderId="3" xfId="0" applyFont="1" applyBorder="1" applyAlignment="1"/>
    <xf numFmtId="0" fontId="100" fillId="0" borderId="39" xfId="0" applyFont="1" applyBorder="1" applyAlignment="1"/>
    <xf numFmtId="0" fontId="103" fillId="11" borderId="39" xfId="0" applyFont="1" applyFill="1" applyBorder="1" applyAlignment="1">
      <alignment horizontal="center" vertical="center" wrapText="1"/>
    </xf>
    <xf numFmtId="0" fontId="102" fillId="7" borderId="2" xfId="0" applyFont="1" applyFill="1" applyBorder="1" applyAlignment="1">
      <alignment horizontal="center"/>
    </xf>
    <xf numFmtId="0" fontId="100" fillId="0" borderId="3" xfId="0" applyFont="1" applyBorder="1" applyAlignment="1">
      <alignment horizontal="center"/>
    </xf>
    <xf numFmtId="0" fontId="100" fillId="0" borderId="39" xfId="0" applyFont="1" applyBorder="1" applyAlignment="1">
      <alignment horizontal="center"/>
    </xf>
    <xf numFmtId="0" fontId="102" fillId="11" borderId="2" xfId="0" applyFont="1" applyFill="1" applyBorder="1" applyAlignment="1">
      <alignment horizontal="center" vertical="center" wrapText="1"/>
    </xf>
    <xf numFmtId="0" fontId="100" fillId="11" borderId="2" xfId="0" applyFont="1" applyFill="1" applyBorder="1" applyAlignment="1">
      <alignment vertical="center"/>
    </xf>
    <xf numFmtId="49" fontId="104" fillId="3" borderId="3" xfId="0" applyNumberFormat="1" applyFont="1" applyFill="1" applyBorder="1" applyAlignment="1">
      <alignment horizontal="left" wrapText="1"/>
    </xf>
    <xf numFmtId="0" fontId="99" fillId="3" borderId="3" xfId="0" applyFont="1" applyFill="1" applyBorder="1" applyAlignment="1">
      <alignment horizontal="left" wrapText="1"/>
    </xf>
    <xf numFmtId="0" fontId="100" fillId="11" borderId="39" xfId="0" applyFont="1" applyFill="1" applyBorder="1"/>
    <xf numFmtId="0" fontId="68" fillId="7" borderId="3" xfId="0" applyFont="1" applyFill="1" applyBorder="1" applyAlignment="1">
      <alignment horizontal="center"/>
    </xf>
    <xf numFmtId="0" fontId="69" fillId="0" borderId="3" xfId="0" applyFont="1" applyBorder="1" applyAlignment="1"/>
    <xf numFmtId="0" fontId="69" fillId="0" borderId="39" xfId="0" applyFont="1" applyBorder="1" applyAlignment="1"/>
    <xf numFmtId="0" fontId="94" fillId="7" borderId="2" xfId="0" applyFont="1" applyFill="1" applyBorder="1" applyAlignment="1">
      <alignment horizontal="center"/>
    </xf>
    <xf numFmtId="0" fontId="69" fillId="0" borderId="3" xfId="0" applyFont="1" applyBorder="1" applyAlignment="1">
      <alignment horizontal="center"/>
    </xf>
    <xf numFmtId="0" fontId="70" fillId="7" borderId="8" xfId="0" applyFont="1" applyFill="1" applyBorder="1" applyAlignment="1">
      <alignment horizontal="center"/>
    </xf>
    <xf numFmtId="0" fontId="70" fillId="7" borderId="55" xfId="0" applyFont="1" applyFill="1" applyBorder="1" applyAlignment="1">
      <alignment horizontal="center"/>
    </xf>
    <xf numFmtId="0" fontId="68" fillId="11" borderId="3" xfId="0" applyFont="1" applyFill="1" applyBorder="1" applyAlignment="1">
      <alignment horizontal="center" vertical="center" wrapText="1"/>
    </xf>
    <xf numFmtId="0" fontId="94" fillId="7" borderId="3" xfId="0" applyFont="1" applyFill="1" applyBorder="1" applyAlignment="1">
      <alignment horizontal="center"/>
    </xf>
    <xf numFmtId="0" fontId="68" fillId="11" borderId="2" xfId="0" applyFont="1" applyFill="1" applyBorder="1" applyAlignment="1">
      <alignment horizontal="center" vertical="center" wrapText="1"/>
    </xf>
    <xf numFmtId="49" fontId="70" fillId="7" borderId="8" xfId="0" applyNumberFormat="1" applyFont="1" applyFill="1" applyBorder="1" applyAlignment="1">
      <alignment horizontal="center"/>
    </xf>
    <xf numFmtId="49" fontId="70" fillId="7" borderId="55" xfId="0" applyNumberFormat="1" applyFont="1" applyFill="1" applyBorder="1" applyAlignment="1">
      <alignment horizontal="center"/>
    </xf>
    <xf numFmtId="49" fontId="70" fillId="7" borderId="56" xfId="0" applyNumberFormat="1" applyFont="1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5" fillId="11" borderId="39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/>
    </xf>
    <xf numFmtId="0" fontId="2" fillId="11" borderId="2" xfId="0" applyFont="1" applyFill="1" applyBorder="1" applyAlignment="1">
      <alignment vertical="center"/>
    </xf>
    <xf numFmtId="0" fontId="78" fillId="7" borderId="3" xfId="0" applyFont="1" applyFill="1" applyBorder="1" applyAlignment="1">
      <alignment horizontal="center" vertical="center" wrapText="1"/>
    </xf>
    <xf numFmtId="49" fontId="80" fillId="10" borderId="63" xfId="0" applyNumberFormat="1" applyFont="1" applyFill="1" applyBorder="1" applyAlignment="1">
      <alignment horizontal="center" vertical="center" wrapText="1"/>
    </xf>
    <xf numFmtId="49" fontId="80" fillId="10" borderId="60" xfId="0" applyNumberFormat="1" applyFont="1" applyFill="1" applyBorder="1" applyAlignment="1">
      <alignment horizontal="center" vertical="center" wrapText="1"/>
    </xf>
    <xf numFmtId="0" fontId="78" fillId="7" borderId="39" xfId="0" applyFont="1" applyFill="1" applyBorder="1" applyAlignment="1">
      <alignment horizontal="center" vertical="center" wrapText="1"/>
    </xf>
    <xf numFmtId="49" fontId="14" fillId="7" borderId="27" xfId="0" applyNumberFormat="1" applyFont="1" applyFill="1" applyBorder="1" applyAlignment="1">
      <alignment horizontal="center"/>
    </xf>
    <xf numFmtId="49" fontId="14" fillId="7" borderId="61" xfId="0" applyNumberFormat="1" applyFont="1" applyFill="1" applyBorder="1" applyAlignment="1">
      <alignment horizontal="center"/>
    </xf>
    <xf numFmtId="0" fontId="26" fillId="11" borderId="39" xfId="0" applyFont="1" applyFill="1" applyBorder="1" applyAlignment="1">
      <alignment horizontal="center" vertical="center" wrapText="1"/>
    </xf>
    <xf numFmtId="0" fontId="79" fillId="0" borderId="39" xfId="0" applyFont="1" applyBorder="1" applyAlignment="1">
      <alignment horizontal="center" vertical="center"/>
    </xf>
    <xf numFmtId="0" fontId="13" fillId="7" borderId="8" xfId="0" applyFont="1" applyFill="1" applyBorder="1" applyAlignment="1">
      <alignment horizontal="center"/>
    </xf>
    <xf numFmtId="0" fontId="13" fillId="7" borderId="55" xfId="0" applyFont="1" applyFill="1" applyBorder="1" applyAlignment="1">
      <alignment horizontal="center"/>
    </xf>
    <xf numFmtId="0" fontId="13" fillId="7" borderId="56" xfId="0" applyFont="1" applyFill="1" applyBorder="1" applyAlignment="1">
      <alignment horizontal="center"/>
    </xf>
    <xf numFmtId="0" fontId="77" fillId="7" borderId="8" xfId="0" applyFont="1" applyFill="1" applyBorder="1" applyAlignment="1">
      <alignment horizontal="center"/>
    </xf>
    <xf numFmtId="0" fontId="77" fillId="7" borderId="55" xfId="0" applyFont="1" applyFill="1" applyBorder="1" applyAlignment="1">
      <alignment horizontal="center"/>
    </xf>
    <xf numFmtId="0" fontId="77" fillId="7" borderId="56" xfId="0" applyFont="1" applyFill="1" applyBorder="1" applyAlignment="1">
      <alignment horizontal="center"/>
    </xf>
    <xf numFmtId="0" fontId="36" fillId="7" borderId="21" xfId="0" applyFont="1" applyFill="1" applyBorder="1" applyAlignment="1">
      <alignment horizontal="center"/>
    </xf>
    <xf numFmtId="0" fontId="36" fillId="7" borderId="19" xfId="0" applyFont="1" applyFill="1" applyBorder="1" applyAlignment="1">
      <alignment horizontal="center"/>
    </xf>
    <xf numFmtId="0" fontId="36" fillId="7" borderId="46" xfId="0" applyFont="1" applyFill="1" applyBorder="1" applyAlignment="1">
      <alignment horizontal="center"/>
    </xf>
    <xf numFmtId="0" fontId="78" fillId="7" borderId="8" xfId="0" applyFont="1" applyFill="1" applyBorder="1" applyAlignment="1">
      <alignment horizontal="center"/>
    </xf>
    <xf numFmtId="0" fontId="78" fillId="7" borderId="55" xfId="0" applyFont="1" applyFill="1" applyBorder="1" applyAlignment="1">
      <alignment horizontal="center"/>
    </xf>
    <xf numFmtId="0" fontId="78" fillId="7" borderId="56" xfId="0" applyFont="1" applyFill="1" applyBorder="1" applyAlignment="1">
      <alignment horizontal="center"/>
    </xf>
    <xf numFmtId="0" fontId="16" fillId="11" borderId="8" xfId="0" applyFont="1" applyFill="1" applyBorder="1" applyAlignment="1">
      <alignment horizontal="center" vertical="center" wrapText="1"/>
    </xf>
    <xf numFmtId="0" fontId="63" fillId="11" borderId="2" xfId="0" applyFont="1" applyFill="1" applyBorder="1" applyAlignment="1">
      <alignment vertical="center"/>
    </xf>
    <xf numFmtId="0" fontId="16" fillId="11" borderId="3" xfId="0" applyFont="1" applyFill="1" applyBorder="1" applyAlignment="1">
      <alignment horizontal="center" vertical="center" wrapText="1"/>
    </xf>
    <xf numFmtId="0" fontId="63" fillId="11" borderId="3" xfId="0" applyFont="1" applyFill="1" applyBorder="1" applyAlignment="1">
      <alignment vertical="center"/>
    </xf>
    <xf numFmtId="0" fontId="80" fillId="10" borderId="60" xfId="0" applyFont="1" applyFill="1" applyBorder="1" applyAlignment="1">
      <alignment horizontal="center"/>
    </xf>
    <xf numFmtId="0" fontId="77" fillId="7" borderId="27" xfId="0" applyFont="1" applyFill="1" applyBorder="1" applyAlignment="1">
      <alignment horizontal="center"/>
    </xf>
    <xf numFmtId="0" fontId="77" fillId="7" borderId="61" xfId="0" applyFont="1" applyFill="1" applyBorder="1" applyAlignment="1">
      <alignment horizontal="center"/>
    </xf>
    <xf numFmtId="0" fontId="77" fillId="7" borderId="64" xfId="0" applyFont="1" applyFill="1" applyBorder="1" applyAlignment="1">
      <alignment horizontal="center"/>
    </xf>
    <xf numFmtId="0" fontId="36" fillId="7" borderId="8" xfId="0" applyFont="1" applyFill="1" applyBorder="1" applyAlignment="1">
      <alignment horizontal="center"/>
    </xf>
    <xf numFmtId="0" fontId="36" fillId="7" borderId="55" xfId="0" applyFont="1" applyFill="1" applyBorder="1" applyAlignment="1">
      <alignment horizontal="center"/>
    </xf>
    <xf numFmtId="0" fontId="36" fillId="7" borderId="56" xfId="0" applyFont="1" applyFill="1" applyBorder="1" applyAlignment="1">
      <alignment horizontal="center"/>
    </xf>
    <xf numFmtId="0" fontId="78" fillId="7" borderId="21" xfId="0" applyFont="1" applyFill="1" applyBorder="1" applyAlignment="1">
      <alignment horizontal="center"/>
    </xf>
    <xf numFmtId="0" fontId="78" fillId="7" borderId="19" xfId="0" applyFont="1" applyFill="1" applyBorder="1" applyAlignment="1">
      <alignment horizontal="center"/>
    </xf>
    <xf numFmtId="0" fontId="77" fillId="0" borderId="19" xfId="0" applyFont="1" applyBorder="1" applyAlignment="1">
      <alignment horizontal="center"/>
    </xf>
    <xf numFmtId="0" fontId="77" fillId="0" borderId="46" xfId="0" applyFont="1" applyBorder="1" applyAlignment="1">
      <alignment horizontal="center"/>
    </xf>
    <xf numFmtId="0" fontId="78" fillId="7" borderId="55" xfId="0" applyFont="1" applyFill="1" applyBorder="1" applyAlignment="1">
      <alignment horizontal="center" vertical="center" wrapText="1"/>
    </xf>
    <xf numFmtId="0" fontId="78" fillId="7" borderId="56" xfId="0" applyFont="1" applyFill="1" applyBorder="1" applyAlignment="1">
      <alignment horizontal="center" vertical="center" wrapText="1"/>
    </xf>
    <xf numFmtId="49" fontId="14" fillId="17" borderId="8" xfId="0" applyNumberFormat="1" applyFont="1" applyFill="1" applyBorder="1" applyAlignment="1">
      <alignment horizontal="center"/>
    </xf>
    <xf numFmtId="49" fontId="14" fillId="17" borderId="55" xfId="0" applyNumberFormat="1" applyFont="1" applyFill="1" applyBorder="1" applyAlignment="1">
      <alignment horizontal="center"/>
    </xf>
    <xf numFmtId="49" fontId="14" fillId="17" borderId="56" xfId="0" applyNumberFormat="1" applyFont="1" applyFill="1" applyBorder="1" applyAlignment="1">
      <alignment horizontal="center"/>
    </xf>
    <xf numFmtId="0" fontId="13" fillId="11" borderId="2" xfId="0" applyFont="1" applyFill="1" applyBorder="1" applyAlignment="1">
      <alignment horizontal="center"/>
    </xf>
    <xf numFmtId="0" fontId="0" fillId="11" borderId="3" xfId="0" applyFill="1" applyBorder="1" applyAlignment="1"/>
    <xf numFmtId="0" fontId="0" fillId="11" borderId="3" xfId="0" applyFill="1" applyBorder="1"/>
    <xf numFmtId="0" fontId="24" fillId="7" borderId="3" xfId="0" applyFont="1" applyFill="1" applyBorder="1" applyAlignment="1">
      <alignment horizontal="center" vertical="center" wrapText="1"/>
    </xf>
    <xf numFmtId="0" fontId="24" fillId="11" borderId="2" xfId="0" applyFont="1" applyFill="1" applyBorder="1" applyAlignment="1">
      <alignment horizontal="center" vertical="center" wrapText="1"/>
    </xf>
    <xf numFmtId="49" fontId="70" fillId="10" borderId="60" xfId="0" applyNumberFormat="1" applyFont="1" applyFill="1" applyBorder="1" applyAlignment="1">
      <alignment horizontal="center" vertical="center" wrapText="1"/>
    </xf>
    <xf numFmtId="0" fontId="34" fillId="7" borderId="2" xfId="0" applyFont="1" applyFill="1" applyBorder="1" applyAlignment="1">
      <alignment horizontal="center"/>
    </xf>
    <xf numFmtId="0" fontId="34" fillId="7" borderId="3" xfId="0" applyFont="1" applyFill="1" applyBorder="1" applyAlignment="1">
      <alignment horizontal="center"/>
    </xf>
    <xf numFmtId="0" fontId="34" fillId="7" borderId="39" xfId="0" applyFont="1" applyFill="1" applyBorder="1" applyAlignment="1">
      <alignment horizontal="center"/>
    </xf>
    <xf numFmtId="0" fontId="24" fillId="7" borderId="2" xfId="0" applyFont="1" applyFill="1" applyBorder="1" applyAlignment="1">
      <alignment horizontal="center"/>
    </xf>
    <xf numFmtId="0" fontId="24" fillId="7" borderId="39" xfId="0" applyFont="1" applyFill="1" applyBorder="1" applyAlignment="1">
      <alignment horizontal="center"/>
    </xf>
    <xf numFmtId="49" fontId="82" fillId="7" borderId="8" xfId="0" applyNumberFormat="1" applyFont="1" applyFill="1" applyBorder="1" applyAlignment="1">
      <alignment horizontal="center"/>
    </xf>
    <xf numFmtId="49" fontId="82" fillId="7" borderId="55" xfId="0" applyNumberFormat="1" applyFont="1" applyFill="1" applyBorder="1" applyAlignment="1">
      <alignment horizontal="center"/>
    </xf>
    <xf numFmtId="49" fontId="82" fillId="7" borderId="56" xfId="0" applyNumberFormat="1" applyFont="1" applyFill="1" applyBorder="1" applyAlignment="1">
      <alignment horizontal="center"/>
    </xf>
    <xf numFmtId="0" fontId="24" fillId="7" borderId="39" xfId="0" applyFont="1" applyFill="1" applyBorder="1" applyAlignment="1">
      <alignment horizontal="center" vertical="center" wrapText="1"/>
    </xf>
    <xf numFmtId="0" fontId="84" fillId="7" borderId="3" xfId="0" applyFont="1" applyFill="1" applyBorder="1" applyAlignment="1">
      <alignment horizontal="center"/>
    </xf>
    <xf numFmtId="0" fontId="83" fillId="7" borderId="3" xfId="0" applyFont="1" applyFill="1" applyBorder="1" applyAlignment="1"/>
    <xf numFmtId="0" fontId="83" fillId="7" borderId="39" xfId="0" applyFont="1" applyFill="1" applyBorder="1" applyAlignment="1"/>
    <xf numFmtId="49" fontId="26" fillId="11" borderId="8" xfId="0" applyNumberFormat="1" applyFont="1" applyFill="1" applyBorder="1" applyAlignment="1">
      <alignment horizontal="left" vertical="center"/>
    </xf>
    <xf numFmtId="49" fontId="26" fillId="11" borderId="55" xfId="0" applyNumberFormat="1" applyFont="1" applyFill="1" applyBorder="1" applyAlignment="1">
      <alignment horizontal="left" vertical="center"/>
    </xf>
    <xf numFmtId="0" fontId="0" fillId="11" borderId="55" xfId="0" applyFill="1" applyBorder="1" applyAlignment="1">
      <alignment vertical="center"/>
    </xf>
    <xf numFmtId="0" fontId="0" fillId="11" borderId="2" xfId="0" applyFill="1" applyBorder="1" applyAlignment="1">
      <alignment vertical="center"/>
    </xf>
    <xf numFmtId="0" fontId="0" fillId="11" borderId="3" xfId="0" applyFill="1" applyBorder="1" applyAlignment="1">
      <alignment vertical="center"/>
    </xf>
    <xf numFmtId="0" fontId="14" fillId="7" borderId="8" xfId="0" applyFont="1" applyFill="1" applyBorder="1" applyAlignment="1">
      <alignment horizontal="center"/>
    </xf>
    <xf numFmtId="0" fontId="14" fillId="7" borderId="55" xfId="0" applyFont="1" applyFill="1" applyBorder="1" applyAlignment="1">
      <alignment horizontal="center"/>
    </xf>
    <xf numFmtId="49" fontId="17" fillId="7" borderId="3" xfId="0" applyNumberFormat="1" applyFont="1" applyFill="1" applyBorder="1" applyAlignment="1">
      <alignment horizontal="center" vertical="center" wrapText="1"/>
    </xf>
    <xf numFmtId="49" fontId="42" fillId="7" borderId="55" xfId="0" applyNumberFormat="1" applyFont="1" applyFill="1" applyBorder="1" applyAlignment="1">
      <alignment horizontal="center"/>
    </xf>
    <xf numFmtId="49" fontId="17" fillId="7" borderId="39" xfId="0" applyNumberFormat="1" applyFont="1" applyFill="1" applyBorder="1" applyAlignment="1">
      <alignment horizontal="center" vertical="center" wrapText="1"/>
    </xf>
    <xf numFmtId="49" fontId="42" fillId="7" borderId="56" xfId="0" applyNumberFormat="1" applyFont="1" applyFill="1" applyBorder="1" applyAlignment="1">
      <alignment horizontal="center"/>
    </xf>
    <xf numFmtId="0" fontId="14" fillId="7" borderId="26" xfId="0" applyNumberFormat="1" applyFont="1" applyFill="1" applyBorder="1" applyAlignment="1">
      <alignment horizontal="center"/>
    </xf>
    <xf numFmtId="0" fontId="14" fillId="7" borderId="7" xfId="0" applyNumberFormat="1" applyFont="1" applyFill="1" applyBorder="1" applyAlignment="1">
      <alignment horizontal="center"/>
    </xf>
    <xf numFmtId="49" fontId="17" fillId="7" borderId="27" xfId="0" applyNumberFormat="1" applyFont="1" applyFill="1" applyBorder="1" applyAlignment="1">
      <alignment horizontal="center" vertical="center" wrapText="1"/>
    </xf>
    <xf numFmtId="49" fontId="17" fillId="7" borderId="1" xfId="0" applyNumberFormat="1" applyFont="1" applyFill="1" applyBorder="1" applyAlignment="1">
      <alignment horizontal="center" vertical="center" wrapText="1"/>
    </xf>
    <xf numFmtId="49" fontId="17" fillId="7" borderId="64" xfId="0" applyNumberFormat="1" applyFont="1" applyFill="1" applyBorder="1" applyAlignment="1">
      <alignment horizontal="center" vertical="center" wrapText="1"/>
    </xf>
    <xf numFmtId="49" fontId="17" fillId="7" borderId="47" xfId="0" applyNumberFormat="1" applyFont="1" applyFill="1" applyBorder="1" applyAlignment="1">
      <alignment horizontal="center" vertical="center" wrapText="1"/>
    </xf>
    <xf numFmtId="49" fontId="17" fillId="7" borderId="65" xfId="0" applyNumberFormat="1" applyFont="1" applyFill="1" applyBorder="1" applyAlignment="1">
      <alignment horizontal="center" vertical="center" wrapText="1"/>
    </xf>
    <xf numFmtId="49" fontId="17" fillId="7" borderId="44" xfId="0" applyNumberFormat="1" applyFont="1" applyFill="1" applyBorder="1" applyAlignment="1">
      <alignment horizontal="center" vertical="center" wrapText="1"/>
    </xf>
    <xf numFmtId="49" fontId="42" fillId="7" borderId="26" xfId="0" applyNumberFormat="1" applyFont="1" applyFill="1" applyBorder="1" applyAlignment="1">
      <alignment horizontal="center"/>
    </xf>
    <xf numFmtId="49" fontId="42" fillId="7" borderId="48" xfId="0" applyNumberFormat="1" applyFont="1" applyFill="1" applyBorder="1" applyAlignment="1">
      <alignment horizontal="center"/>
    </xf>
    <xf numFmtId="49" fontId="17" fillId="7" borderId="66" xfId="0" applyNumberFormat="1" applyFont="1" applyFill="1" applyBorder="1" applyAlignment="1">
      <alignment horizontal="center" vertical="center" wrapText="1"/>
    </xf>
    <xf numFmtId="49" fontId="17" fillId="7" borderId="17" xfId="0" applyNumberFormat="1" applyFont="1" applyFill="1" applyBorder="1" applyAlignment="1">
      <alignment horizontal="center" vertical="center" wrapText="1"/>
    </xf>
    <xf numFmtId="49" fontId="17" fillId="3" borderId="54" xfId="0" applyNumberFormat="1" applyFont="1" applyFill="1" applyBorder="1" applyAlignment="1">
      <alignment horizontal="left" wrapText="1"/>
    </xf>
    <xf numFmtId="0" fontId="39" fillId="3" borderId="18" xfId="0" applyFont="1" applyFill="1" applyBorder="1" applyAlignment="1">
      <alignment horizontal="left" wrapText="1"/>
    </xf>
    <xf numFmtId="0" fontId="13" fillId="7" borderId="35" xfId="0" applyFont="1" applyFill="1" applyBorder="1" applyAlignment="1">
      <alignment horizontal="center"/>
    </xf>
    <xf numFmtId="0" fontId="0" fillId="0" borderId="35" xfId="0" applyBorder="1" applyAlignment="1"/>
    <xf numFmtId="0" fontId="0" fillId="0" borderId="62" xfId="0" applyBorder="1" applyAlignment="1"/>
    <xf numFmtId="49" fontId="17" fillId="7" borderId="2" xfId="0" applyNumberFormat="1" applyFont="1" applyFill="1" applyBorder="1" applyAlignment="1">
      <alignment horizontal="center" vertical="center" wrapText="1"/>
    </xf>
    <xf numFmtId="49" fontId="42" fillId="7" borderId="8" xfId="0" applyNumberFormat="1" applyFont="1" applyFill="1" applyBorder="1" applyAlignment="1">
      <alignment horizontal="center"/>
    </xf>
    <xf numFmtId="0" fontId="5" fillId="7" borderId="54" xfId="0" applyFont="1" applyFill="1" applyBorder="1" applyAlignment="1">
      <alignment horizontal="center"/>
    </xf>
    <xf numFmtId="0" fontId="0" fillId="0" borderId="10" xfId="0" applyBorder="1" applyAlignment="1"/>
    <xf numFmtId="0" fontId="14" fillId="7" borderId="26" xfId="0" applyFont="1" applyFill="1" applyBorder="1" applyAlignment="1">
      <alignment horizontal="center"/>
    </xf>
    <xf numFmtId="0" fontId="14" fillId="0" borderId="7" xfId="0" applyFont="1" applyBorder="1" applyAlignment="1"/>
    <xf numFmtId="0" fontId="13" fillId="7" borderId="67" xfId="0" applyFont="1" applyFill="1" applyBorder="1" applyAlignment="1">
      <alignment horizontal="center"/>
    </xf>
    <xf numFmtId="0" fontId="0" fillId="0" borderId="9" xfId="0" applyBorder="1" applyAlignment="1"/>
    <xf numFmtId="0" fontId="13" fillId="7" borderId="68" xfId="0" applyFont="1" applyFill="1" applyBorder="1" applyAlignment="1">
      <alignment horizontal="center"/>
    </xf>
    <xf numFmtId="0" fontId="0" fillId="0" borderId="36" xfId="0" applyBorder="1" applyAlignment="1"/>
    <xf numFmtId="0" fontId="8" fillId="13" borderId="4" xfId="0" applyFont="1" applyFill="1" applyBorder="1" applyAlignment="1">
      <alignment wrapText="1"/>
    </xf>
    <xf numFmtId="0" fontId="51" fillId="13" borderId="4" xfId="0" applyFont="1" applyFill="1" applyBorder="1" applyAlignment="1"/>
    <xf numFmtId="0" fontId="14" fillId="0" borderId="55" xfId="0" applyFont="1" applyBorder="1" applyAlignment="1"/>
    <xf numFmtId="3" fontId="14" fillId="3" borderId="3" xfId="0" applyNumberFormat="1" applyFont="1" applyFill="1" applyBorder="1" applyAlignment="1"/>
    <xf numFmtId="0" fontId="14" fillId="0" borderId="3" xfId="0" applyFont="1" applyBorder="1" applyAlignment="1"/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66CCFF"/>
      <color rgb="FFFFFFCC"/>
      <color rgb="FFFFFFFF"/>
      <color rgb="FFFFFF99"/>
      <color rgb="FF99CCFF"/>
      <color rgb="FF339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37"/>
  <sheetViews>
    <sheetView topLeftCell="A46" zoomScaleNormal="100" workbookViewId="0">
      <selection activeCell="G61" sqref="G61"/>
    </sheetView>
  </sheetViews>
  <sheetFormatPr defaultRowHeight="12.75"/>
  <cols>
    <col min="1" max="1" width="6.42578125" customWidth="1"/>
    <col min="2" max="2" width="6.5703125" customWidth="1"/>
    <col min="3" max="3" width="8.85546875" customWidth="1"/>
    <col min="4" max="4" width="8.7109375" customWidth="1"/>
    <col min="5" max="5" width="48" customWidth="1"/>
    <col min="6" max="7" width="10.85546875" customWidth="1"/>
    <col min="8" max="8" width="11.7109375" customWidth="1"/>
    <col min="9" max="9" width="9.5703125" style="407" customWidth="1"/>
    <col min="11" max="11" width="13.140625" customWidth="1"/>
  </cols>
  <sheetData>
    <row r="1" spans="1:11" s="296" customFormat="1" ht="15">
      <c r="A1" s="301" t="s">
        <v>546</v>
      </c>
      <c r="B1" s="297"/>
      <c r="C1" s="297"/>
      <c r="D1" s="297"/>
      <c r="E1" s="297"/>
      <c r="F1" s="297"/>
      <c r="G1" s="297"/>
      <c r="H1" s="297"/>
      <c r="I1" s="406"/>
    </row>
    <row r="2" spans="1:11" ht="18">
      <c r="A2" s="222" t="s">
        <v>155</v>
      </c>
      <c r="B2" s="222"/>
      <c r="C2" s="221"/>
      <c r="D2" s="221"/>
      <c r="E2" s="35"/>
      <c r="F2" s="35"/>
      <c r="G2" s="35"/>
      <c r="H2" s="35"/>
    </row>
    <row r="3" spans="1:11" s="352" customFormat="1" ht="13.5" thickBot="1">
      <c r="A3" s="353" t="s">
        <v>156</v>
      </c>
      <c r="B3" s="353"/>
      <c r="C3" s="354"/>
      <c r="D3" s="354"/>
      <c r="E3" s="353"/>
      <c r="F3" s="354"/>
      <c r="G3" s="354"/>
      <c r="H3" s="354"/>
      <c r="I3" s="583" t="s">
        <v>419</v>
      </c>
    </row>
    <row r="4" spans="1:11" s="220" customFormat="1" ht="36">
      <c r="A4" s="260" t="s">
        <v>157</v>
      </c>
      <c r="B4" s="261" t="s">
        <v>400</v>
      </c>
      <c r="C4" s="262" t="s">
        <v>62</v>
      </c>
      <c r="D4" s="262" t="s">
        <v>433</v>
      </c>
      <c r="E4" s="262" t="s">
        <v>158</v>
      </c>
      <c r="F4" s="1207" t="s">
        <v>547</v>
      </c>
      <c r="G4" s="1207" t="s">
        <v>181</v>
      </c>
      <c r="H4" s="283" t="s">
        <v>474</v>
      </c>
      <c r="I4" s="595" t="s">
        <v>548</v>
      </c>
    </row>
    <row r="5" spans="1:11">
      <c r="A5" s="2" t="s">
        <v>159</v>
      </c>
      <c r="B5" s="53"/>
      <c r="C5" s="263" t="s">
        <v>160</v>
      </c>
      <c r="D5" s="263"/>
      <c r="E5" s="263" t="s">
        <v>161</v>
      </c>
      <c r="F5" s="363" t="s">
        <v>162</v>
      </c>
      <c r="G5" s="363" t="s">
        <v>163</v>
      </c>
      <c r="H5" s="363" t="s">
        <v>164</v>
      </c>
      <c r="I5" s="596" t="s">
        <v>165</v>
      </c>
    </row>
    <row r="6" spans="1:11">
      <c r="A6" s="298"/>
      <c r="B6" s="299">
        <v>100</v>
      </c>
      <c r="C6" s="299"/>
      <c r="D6" s="299"/>
      <c r="E6" s="299" t="s">
        <v>166</v>
      </c>
      <c r="F6" s="364">
        <f t="shared" ref="F6:I7" si="0">F7</f>
        <v>426396</v>
      </c>
      <c r="G6" s="364">
        <f t="shared" si="0"/>
        <v>458822</v>
      </c>
      <c r="H6" s="364">
        <f t="shared" si="0"/>
        <v>481728</v>
      </c>
      <c r="I6" s="420">
        <f t="shared" si="0"/>
        <v>481728</v>
      </c>
    </row>
    <row r="7" spans="1:11">
      <c r="A7" s="264"/>
      <c r="B7" s="265">
        <v>110</v>
      </c>
      <c r="C7" s="265"/>
      <c r="D7" s="265"/>
      <c r="E7" s="265" t="s">
        <v>182</v>
      </c>
      <c r="F7" s="60">
        <f>F8+F9</f>
        <v>426396</v>
      </c>
      <c r="G7" s="60">
        <f t="shared" si="0"/>
        <v>458822</v>
      </c>
      <c r="H7" s="60">
        <f t="shared" si="0"/>
        <v>481728</v>
      </c>
      <c r="I7" s="419">
        <f t="shared" si="0"/>
        <v>481728</v>
      </c>
    </row>
    <row r="8" spans="1:11">
      <c r="A8" s="30">
        <v>41</v>
      </c>
      <c r="B8" s="256"/>
      <c r="C8" s="256">
        <v>111</v>
      </c>
      <c r="D8" s="266" t="s">
        <v>63</v>
      </c>
      <c r="E8" s="256" t="s">
        <v>167</v>
      </c>
      <c r="F8" s="365">
        <v>426263</v>
      </c>
      <c r="G8" s="933">
        <v>458822</v>
      </c>
      <c r="H8" s="365">
        <v>481728</v>
      </c>
      <c r="I8" s="365">
        <v>481728</v>
      </c>
    </row>
    <row r="9" spans="1:11">
      <c r="A9" s="30">
        <v>41</v>
      </c>
      <c r="B9" s="256"/>
      <c r="C9" s="256">
        <v>139</v>
      </c>
      <c r="D9" s="266" t="s">
        <v>65</v>
      </c>
      <c r="E9" s="256" t="s">
        <v>549</v>
      </c>
      <c r="F9" s="365">
        <v>133</v>
      </c>
      <c r="G9" s="365">
        <v>0</v>
      </c>
      <c r="H9" s="369"/>
      <c r="I9" s="597">
        <v>0</v>
      </c>
    </row>
    <row r="10" spans="1:11">
      <c r="A10" s="298"/>
      <c r="B10" s="299">
        <v>200</v>
      </c>
      <c r="C10" s="300"/>
      <c r="D10" s="300"/>
      <c r="E10" s="300" t="s">
        <v>168</v>
      </c>
      <c r="F10" s="366">
        <f>F11+F19+F40+F43</f>
        <v>283859</v>
      </c>
      <c r="G10" s="366">
        <f>G11+G19+G40+G43</f>
        <v>280884</v>
      </c>
      <c r="H10" s="366">
        <f>H11+H19+H40+H43</f>
        <v>274324</v>
      </c>
      <c r="I10" s="1083">
        <f>I11+I19+I40+I43</f>
        <v>271275</v>
      </c>
    </row>
    <row r="11" spans="1:11" ht="17.25" customHeight="1">
      <c r="A11" s="267"/>
      <c r="B11" s="268">
        <v>210</v>
      </c>
      <c r="C11" s="269"/>
      <c r="D11" s="269"/>
      <c r="E11" s="269" t="s">
        <v>185</v>
      </c>
      <c r="F11" s="367">
        <f>F12+F14</f>
        <v>48432</v>
      </c>
      <c r="G11" s="367">
        <f>G12+G14</f>
        <v>48332</v>
      </c>
      <c r="H11" s="367">
        <f>H12+H14</f>
        <v>48673</v>
      </c>
      <c r="I11" s="270">
        <f>I12+I14</f>
        <v>49723</v>
      </c>
    </row>
    <row r="12" spans="1:11" s="408" customFormat="1" ht="17.25" customHeight="1">
      <c r="A12" s="264"/>
      <c r="B12" s="265"/>
      <c r="C12" s="335">
        <v>211</v>
      </c>
      <c r="D12" s="335"/>
      <c r="E12" s="335" t="s">
        <v>423</v>
      </c>
      <c r="F12" s="545">
        <f>F13</f>
        <v>300</v>
      </c>
      <c r="G12" s="545">
        <f>G13</f>
        <v>0</v>
      </c>
      <c r="H12" s="545">
        <f>H13</f>
        <v>150</v>
      </c>
      <c r="I12" s="419">
        <f>I13</f>
        <v>200</v>
      </c>
    </row>
    <row r="13" spans="1:11" s="408" customFormat="1" ht="13.5" customHeight="1">
      <c r="A13" s="271">
        <v>41</v>
      </c>
      <c r="B13" s="238"/>
      <c r="C13" s="202"/>
      <c r="D13" s="410" t="s">
        <v>67</v>
      </c>
      <c r="E13" s="202" t="s">
        <v>422</v>
      </c>
      <c r="F13" s="409">
        <v>300</v>
      </c>
      <c r="G13" s="409">
        <v>0</v>
      </c>
      <c r="H13" s="409">
        <v>150</v>
      </c>
      <c r="I13" s="599">
        <v>200</v>
      </c>
      <c r="K13" s="411"/>
    </row>
    <row r="14" spans="1:11">
      <c r="A14" s="264"/>
      <c r="B14" s="276"/>
      <c r="C14" s="265">
        <v>212</v>
      </c>
      <c r="D14" s="265"/>
      <c r="E14" s="265" t="s">
        <v>183</v>
      </c>
      <c r="F14" s="60">
        <f>F15+F16+F17+F18</f>
        <v>48132</v>
      </c>
      <c r="G14" s="60">
        <f t="shared" ref="G14:I14" si="1">G15+G16+G17+G18</f>
        <v>48332</v>
      </c>
      <c r="H14" s="60">
        <f t="shared" si="1"/>
        <v>48523</v>
      </c>
      <c r="I14" s="60">
        <f t="shared" si="1"/>
        <v>49523</v>
      </c>
    </row>
    <row r="15" spans="1:11">
      <c r="A15" s="271">
        <v>41</v>
      </c>
      <c r="B15" s="238"/>
      <c r="C15" s="238"/>
      <c r="D15" s="273" t="s">
        <v>65</v>
      </c>
      <c r="E15" s="238" t="s">
        <v>169</v>
      </c>
      <c r="F15" s="203">
        <v>126</v>
      </c>
      <c r="G15" s="203">
        <v>126</v>
      </c>
      <c r="H15" s="203">
        <v>104</v>
      </c>
      <c r="I15" s="597">
        <v>104</v>
      </c>
    </row>
    <row r="16" spans="1:11">
      <c r="A16" s="30">
        <v>41</v>
      </c>
      <c r="B16" s="256"/>
      <c r="C16" s="256"/>
      <c r="D16" s="266" t="s">
        <v>65</v>
      </c>
      <c r="E16" s="256" t="s">
        <v>184</v>
      </c>
      <c r="F16" s="365">
        <v>3436</v>
      </c>
      <c r="G16" s="365">
        <v>3436</v>
      </c>
      <c r="H16" s="365">
        <v>3419</v>
      </c>
      <c r="I16" s="597">
        <v>3419</v>
      </c>
    </row>
    <row r="17" spans="1:10">
      <c r="A17" s="30">
        <v>41</v>
      </c>
      <c r="B17" s="256"/>
      <c r="C17" s="256"/>
      <c r="D17" s="266" t="s">
        <v>63</v>
      </c>
      <c r="E17" s="277" t="s">
        <v>429</v>
      </c>
      <c r="F17" s="365">
        <v>14770</v>
      </c>
      <c r="G17" s="365">
        <v>14770</v>
      </c>
      <c r="H17" s="365">
        <v>15000</v>
      </c>
      <c r="I17" s="597">
        <v>16000</v>
      </c>
      <c r="J17" s="195"/>
    </row>
    <row r="18" spans="1:10">
      <c r="A18" s="30">
        <v>41</v>
      </c>
      <c r="B18" s="256"/>
      <c r="C18" s="256"/>
      <c r="D18" s="266" t="s">
        <v>63</v>
      </c>
      <c r="E18" s="256" t="s">
        <v>170</v>
      </c>
      <c r="F18" s="365">
        <v>29800</v>
      </c>
      <c r="G18" s="365">
        <v>30000</v>
      </c>
      <c r="H18" s="365">
        <v>30000</v>
      </c>
      <c r="I18" s="597">
        <v>30000</v>
      </c>
    </row>
    <row r="19" spans="1:10" s="194" customFormat="1">
      <c r="A19" s="275"/>
      <c r="B19" s="268">
        <v>220</v>
      </c>
      <c r="C19" s="268"/>
      <c r="D19" s="268"/>
      <c r="E19" s="268" t="s">
        <v>186</v>
      </c>
      <c r="F19" s="368">
        <f>F20+F27+F31</f>
        <v>215546</v>
      </c>
      <c r="G19" s="368">
        <f>G20+G27+G31</f>
        <v>215101</v>
      </c>
      <c r="H19" s="368">
        <f>H20+H27+H31</f>
        <v>208301</v>
      </c>
      <c r="I19" s="1084">
        <f>I20+I27+I31</f>
        <v>209201</v>
      </c>
    </row>
    <row r="20" spans="1:10">
      <c r="A20" s="264"/>
      <c r="B20" s="276"/>
      <c r="C20" s="265">
        <v>221</v>
      </c>
      <c r="D20" s="265"/>
      <c r="E20" s="265" t="s">
        <v>187</v>
      </c>
      <c r="F20" s="60">
        <f>F21+F22+F23+F24+F25+F26</f>
        <v>82945</v>
      </c>
      <c r="G20" s="60">
        <f t="shared" ref="G20:I20" si="2">G21+G22+G23+G24+G25+G26</f>
        <v>82701</v>
      </c>
      <c r="H20" s="60">
        <f t="shared" si="2"/>
        <v>80801</v>
      </c>
      <c r="I20" s="60">
        <f t="shared" si="2"/>
        <v>80801</v>
      </c>
    </row>
    <row r="21" spans="1:10">
      <c r="A21" s="30">
        <v>41</v>
      </c>
      <c r="B21" s="256"/>
      <c r="C21" s="256"/>
      <c r="D21" s="266" t="s">
        <v>67</v>
      </c>
      <c r="E21" s="238" t="s">
        <v>334</v>
      </c>
      <c r="F21" s="365">
        <v>2200</v>
      </c>
      <c r="G21" s="365">
        <v>2900</v>
      </c>
      <c r="H21" s="365">
        <v>1000</v>
      </c>
      <c r="I21" s="597">
        <v>1000</v>
      </c>
    </row>
    <row r="22" spans="1:10">
      <c r="A22" s="30">
        <v>41</v>
      </c>
      <c r="B22" s="256"/>
      <c r="C22" s="256"/>
      <c r="D22" s="266"/>
      <c r="E22" s="256" t="s">
        <v>424</v>
      </c>
      <c r="F22" s="365">
        <v>1700</v>
      </c>
      <c r="G22" s="365">
        <v>700</v>
      </c>
      <c r="H22" s="365">
        <v>700</v>
      </c>
      <c r="I22" s="597">
        <v>700</v>
      </c>
    </row>
    <row r="23" spans="1:10">
      <c r="A23" s="30">
        <v>41</v>
      </c>
      <c r="B23" s="256"/>
      <c r="C23" s="256"/>
      <c r="D23" s="266"/>
      <c r="E23" s="256" t="s">
        <v>550</v>
      </c>
      <c r="F23" s="365">
        <v>1644</v>
      </c>
      <c r="G23" s="365">
        <v>1700</v>
      </c>
      <c r="H23" s="365">
        <v>1700</v>
      </c>
      <c r="I23" s="597">
        <v>1700</v>
      </c>
    </row>
    <row r="24" spans="1:10">
      <c r="A24" s="30">
        <v>41</v>
      </c>
      <c r="B24" s="256"/>
      <c r="C24" s="256"/>
      <c r="D24" s="266"/>
      <c r="E24" s="256" t="s">
        <v>425</v>
      </c>
      <c r="F24" s="365">
        <v>68701</v>
      </c>
      <c r="G24" s="365">
        <v>68701</v>
      </c>
      <c r="H24" s="365">
        <v>68701</v>
      </c>
      <c r="I24" s="597">
        <v>68701</v>
      </c>
    </row>
    <row r="25" spans="1:10">
      <c r="A25" s="198">
        <v>41</v>
      </c>
      <c r="B25" s="196"/>
      <c r="C25" s="196"/>
      <c r="D25" s="196"/>
      <c r="E25" s="200" t="s">
        <v>426</v>
      </c>
      <c r="F25" s="369">
        <v>8500</v>
      </c>
      <c r="G25" s="369">
        <v>8500</v>
      </c>
      <c r="H25" s="369">
        <v>8500</v>
      </c>
      <c r="I25" s="597">
        <v>8500</v>
      </c>
    </row>
    <row r="26" spans="1:10">
      <c r="A26" s="198">
        <v>41</v>
      </c>
      <c r="B26" s="196"/>
      <c r="C26" s="196"/>
      <c r="D26" s="196"/>
      <c r="E26" s="256" t="s">
        <v>427</v>
      </c>
      <c r="F26" s="369">
        <v>200</v>
      </c>
      <c r="G26" s="369">
        <v>200</v>
      </c>
      <c r="H26" s="369">
        <v>200</v>
      </c>
      <c r="I26" s="597">
        <v>200</v>
      </c>
    </row>
    <row r="27" spans="1:10">
      <c r="A27" s="264"/>
      <c r="B27" s="276"/>
      <c r="C27" s="265">
        <v>222</v>
      </c>
      <c r="D27" s="265"/>
      <c r="E27" s="265" t="s">
        <v>13</v>
      </c>
      <c r="F27" s="60">
        <f>F28</f>
        <v>356</v>
      </c>
      <c r="G27" s="60">
        <f>G28</f>
        <v>0</v>
      </c>
      <c r="H27" s="60">
        <f>H28</f>
        <v>0</v>
      </c>
      <c r="I27" s="159">
        <f>I28</f>
        <v>0</v>
      </c>
    </row>
    <row r="28" spans="1:10" ht="13.5" thickBot="1">
      <c r="A28" s="278">
        <v>41</v>
      </c>
      <c r="B28" s="279"/>
      <c r="C28" s="279"/>
      <c r="D28" s="416" t="s">
        <v>63</v>
      </c>
      <c r="E28" s="279" t="s">
        <v>14</v>
      </c>
      <c r="F28" s="417">
        <v>356</v>
      </c>
      <c r="G28" s="417">
        <v>0</v>
      </c>
      <c r="H28" s="418">
        <v>0</v>
      </c>
      <c r="I28" s="600">
        <v>0</v>
      </c>
    </row>
    <row r="29" spans="1:10" ht="13.5" thickBot="1">
      <c r="A29" s="412"/>
      <c r="B29" s="412"/>
      <c r="C29" s="413"/>
      <c r="D29" s="413"/>
      <c r="E29" s="413"/>
      <c r="F29" s="414"/>
      <c r="G29" s="414"/>
      <c r="H29" s="414"/>
      <c r="I29" s="415"/>
    </row>
    <row r="30" spans="1:10" ht="36">
      <c r="A30" s="282" t="s">
        <v>157</v>
      </c>
      <c r="B30" s="283" t="s">
        <v>400</v>
      </c>
      <c r="C30" s="284" t="s">
        <v>62</v>
      </c>
      <c r="D30" s="284" t="s">
        <v>433</v>
      </c>
      <c r="E30" s="284" t="s">
        <v>158</v>
      </c>
      <c r="F30" s="1207" t="s">
        <v>547</v>
      </c>
      <c r="G30" s="1207" t="s">
        <v>181</v>
      </c>
      <c r="H30" s="283" t="s">
        <v>474</v>
      </c>
      <c r="I30" s="595" t="s">
        <v>548</v>
      </c>
    </row>
    <row r="31" spans="1:10" ht="22.5">
      <c r="A31" s="264"/>
      <c r="B31" s="276"/>
      <c r="C31" s="265">
        <v>223</v>
      </c>
      <c r="D31" s="265"/>
      <c r="E31" s="335" t="s">
        <v>15</v>
      </c>
      <c r="F31" s="60">
        <f>F32+F33+F34+F35+F36+F37+F38+F39</f>
        <v>132245</v>
      </c>
      <c r="G31" s="60">
        <f>G32+G33+G34+G35+G36+G37+G38+G39</f>
        <v>132400</v>
      </c>
      <c r="H31" s="60">
        <f>H32+H33+H34+H35+H36+H37+H38+H39</f>
        <v>127500</v>
      </c>
      <c r="I31" s="159">
        <f>I32+I33+I34+I35+I36+I37+I38+I39</f>
        <v>128400</v>
      </c>
    </row>
    <row r="32" spans="1:10">
      <c r="A32" s="30">
        <v>41</v>
      </c>
      <c r="B32" s="256"/>
      <c r="C32" s="256"/>
      <c r="D32" s="266" t="s">
        <v>64</v>
      </c>
      <c r="E32" s="256" t="s">
        <v>530</v>
      </c>
      <c r="F32" s="365">
        <v>1800</v>
      </c>
      <c r="G32" s="365">
        <v>1800</v>
      </c>
      <c r="H32" s="365">
        <v>1900</v>
      </c>
      <c r="I32" s="597">
        <v>2000</v>
      </c>
    </row>
    <row r="33" spans="1:9">
      <c r="A33" s="30">
        <v>41</v>
      </c>
      <c r="B33" s="256"/>
      <c r="C33" s="256"/>
      <c r="D33" s="256"/>
      <c r="E33" s="256" t="s">
        <v>22</v>
      </c>
      <c r="F33" s="365">
        <v>100</v>
      </c>
      <c r="G33" s="365">
        <v>100</v>
      </c>
      <c r="H33" s="365">
        <v>100</v>
      </c>
      <c r="I33" s="597">
        <v>100</v>
      </c>
    </row>
    <row r="34" spans="1:9">
      <c r="A34" s="30">
        <v>41</v>
      </c>
      <c r="B34" s="256"/>
      <c r="C34" s="277"/>
      <c r="D34" s="277"/>
      <c r="E34" s="277" t="s">
        <v>21</v>
      </c>
      <c r="F34" s="369">
        <v>36000</v>
      </c>
      <c r="G34" s="369">
        <v>38000</v>
      </c>
      <c r="H34" s="365">
        <v>38000</v>
      </c>
      <c r="I34" s="597">
        <v>38000</v>
      </c>
    </row>
    <row r="35" spans="1:9">
      <c r="A35" s="30">
        <v>41</v>
      </c>
      <c r="B35" s="256"/>
      <c r="C35" s="277"/>
      <c r="D35" s="277"/>
      <c r="E35" s="277" t="s">
        <v>20</v>
      </c>
      <c r="F35" s="365">
        <v>30000</v>
      </c>
      <c r="G35" s="365">
        <v>32000</v>
      </c>
      <c r="H35" s="365">
        <v>36000</v>
      </c>
      <c r="I35" s="597">
        <v>36000</v>
      </c>
    </row>
    <row r="36" spans="1:9">
      <c r="A36" s="30">
        <v>41</v>
      </c>
      <c r="B36" s="256"/>
      <c r="C36" s="277"/>
      <c r="D36" s="277"/>
      <c r="E36" s="277" t="s">
        <v>428</v>
      </c>
      <c r="F36" s="365">
        <v>1145</v>
      </c>
      <c r="G36" s="365">
        <v>0</v>
      </c>
      <c r="H36" s="365">
        <v>1500</v>
      </c>
      <c r="I36" s="597">
        <v>1500</v>
      </c>
    </row>
    <row r="37" spans="1:9">
      <c r="A37" s="30">
        <v>41</v>
      </c>
      <c r="B37" s="256"/>
      <c r="C37" s="277"/>
      <c r="D37" s="277"/>
      <c r="E37" s="277" t="s">
        <v>19</v>
      </c>
      <c r="F37" s="365">
        <v>1500</v>
      </c>
      <c r="G37" s="365">
        <v>1500</v>
      </c>
      <c r="H37" s="365">
        <v>1500</v>
      </c>
      <c r="I37" s="597">
        <v>1500</v>
      </c>
    </row>
    <row r="38" spans="1:9">
      <c r="A38" s="30">
        <v>41</v>
      </c>
      <c r="B38" s="256"/>
      <c r="C38" s="277"/>
      <c r="D38" s="277"/>
      <c r="E38" s="277" t="s">
        <v>18</v>
      </c>
      <c r="F38" s="365">
        <v>17000</v>
      </c>
      <c r="G38" s="365">
        <v>14000</v>
      </c>
      <c r="H38" s="365">
        <v>6500</v>
      </c>
      <c r="I38" s="597">
        <v>6800</v>
      </c>
    </row>
    <row r="39" spans="1:9">
      <c r="A39" s="30">
        <v>41</v>
      </c>
      <c r="B39" s="256"/>
      <c r="C39" s="277"/>
      <c r="D39" s="286" t="s">
        <v>63</v>
      </c>
      <c r="E39" s="277" t="s">
        <v>171</v>
      </c>
      <c r="F39" s="365">
        <v>44700</v>
      </c>
      <c r="G39" s="365">
        <v>45000</v>
      </c>
      <c r="H39" s="365">
        <v>42000</v>
      </c>
      <c r="I39" s="597">
        <v>42500</v>
      </c>
    </row>
    <row r="40" spans="1:9" s="193" customFormat="1">
      <c r="A40" s="287"/>
      <c r="B40" s="265">
        <v>240</v>
      </c>
      <c r="C40" s="265"/>
      <c r="D40" s="265"/>
      <c r="E40" s="265" t="s">
        <v>17</v>
      </c>
      <c r="F40" s="60">
        <f>F41+F42</f>
        <v>34</v>
      </c>
      <c r="G40" s="60">
        <f>G41+G42</f>
        <v>51</v>
      </c>
      <c r="H40" s="60">
        <f>H41+H42</f>
        <v>50</v>
      </c>
      <c r="I40" s="159">
        <f>I41+I42</f>
        <v>51</v>
      </c>
    </row>
    <row r="41" spans="1:9" s="193" customFormat="1">
      <c r="A41" s="288">
        <v>41</v>
      </c>
      <c r="B41" s="289"/>
      <c r="C41" s="289">
        <v>243</v>
      </c>
      <c r="D41" s="289"/>
      <c r="E41" s="289" t="s">
        <v>192</v>
      </c>
      <c r="F41" s="370">
        <v>30</v>
      </c>
      <c r="G41" s="370">
        <v>45</v>
      </c>
      <c r="H41" s="370">
        <v>45</v>
      </c>
      <c r="I41" s="598">
        <v>45</v>
      </c>
    </row>
    <row r="42" spans="1:9" s="193" customFormat="1">
      <c r="A42" s="288">
        <v>111</v>
      </c>
      <c r="B42" s="289"/>
      <c r="C42" s="289">
        <v>243</v>
      </c>
      <c r="D42" s="289"/>
      <c r="E42" s="289" t="s">
        <v>192</v>
      </c>
      <c r="F42" s="370">
        <v>4</v>
      </c>
      <c r="G42" s="370">
        <v>6</v>
      </c>
      <c r="H42" s="370">
        <v>5</v>
      </c>
      <c r="I42" s="598">
        <v>6</v>
      </c>
    </row>
    <row r="43" spans="1:9">
      <c r="A43" s="264"/>
      <c r="B43" s="265">
        <v>290</v>
      </c>
      <c r="C43" s="265"/>
      <c r="D43" s="265"/>
      <c r="E43" s="335" t="s">
        <v>69</v>
      </c>
      <c r="F43" s="60">
        <f>F44+F46</f>
        <v>19847</v>
      </c>
      <c r="G43" s="60">
        <f>G44+G46</f>
        <v>17400</v>
      </c>
      <c r="H43" s="60">
        <f>H44+H46</f>
        <v>17300</v>
      </c>
      <c r="I43" s="159">
        <f>I44+I46</f>
        <v>12300</v>
      </c>
    </row>
    <row r="44" spans="1:9">
      <c r="A44" s="264"/>
      <c r="B44" s="265"/>
      <c r="C44" s="265">
        <v>291</v>
      </c>
      <c r="D44" s="265"/>
      <c r="E44" s="335" t="s">
        <v>430</v>
      </c>
      <c r="F44" s="60">
        <f>F45</f>
        <v>813</v>
      </c>
      <c r="G44" s="60">
        <f>G45</f>
        <v>400</v>
      </c>
      <c r="H44" s="60">
        <f>H45</f>
        <v>300</v>
      </c>
      <c r="I44" s="419">
        <f>I45</f>
        <v>300</v>
      </c>
    </row>
    <row r="45" spans="1:9" s="193" customFormat="1">
      <c r="A45" s="271">
        <v>41</v>
      </c>
      <c r="B45" s="272"/>
      <c r="C45" s="272"/>
      <c r="D45" s="273" t="s">
        <v>63</v>
      </c>
      <c r="E45" s="202" t="s">
        <v>431</v>
      </c>
      <c r="F45" s="203">
        <v>813</v>
      </c>
      <c r="G45" s="203">
        <v>400</v>
      </c>
      <c r="H45" s="203">
        <v>300</v>
      </c>
      <c r="I45" s="599">
        <v>300</v>
      </c>
    </row>
    <row r="46" spans="1:9" s="193" customFormat="1">
      <c r="A46" s="264">
        <v>41</v>
      </c>
      <c r="B46" s="265"/>
      <c r="C46" s="265">
        <v>292</v>
      </c>
      <c r="D46" s="265"/>
      <c r="E46" s="265" t="s">
        <v>188</v>
      </c>
      <c r="F46" s="60">
        <f>F47+F48+F49</f>
        <v>19034</v>
      </c>
      <c r="G46" s="60">
        <f t="shared" ref="G46:I46" si="3">G47+G48+G49</f>
        <v>17000</v>
      </c>
      <c r="H46" s="60">
        <f t="shared" si="3"/>
        <v>17000</v>
      </c>
      <c r="I46" s="159">
        <f t="shared" si="3"/>
        <v>12000</v>
      </c>
    </row>
    <row r="47" spans="1:9" s="193" customFormat="1">
      <c r="A47" s="928">
        <v>41</v>
      </c>
      <c r="B47" s="929"/>
      <c r="C47" s="929"/>
      <c r="D47" s="932" t="s">
        <v>552</v>
      </c>
      <c r="E47" s="1208" t="s">
        <v>551</v>
      </c>
      <c r="F47" s="933">
        <v>634</v>
      </c>
      <c r="G47" s="933">
        <v>0</v>
      </c>
      <c r="H47" s="933">
        <v>0</v>
      </c>
      <c r="I47" s="934">
        <v>0</v>
      </c>
    </row>
    <row r="48" spans="1:9">
      <c r="A48" s="30">
        <v>41</v>
      </c>
      <c r="B48" s="256"/>
      <c r="C48" s="256"/>
      <c r="D48" s="266" t="s">
        <v>66</v>
      </c>
      <c r="E48" s="256" t="s">
        <v>189</v>
      </c>
      <c r="F48" s="365">
        <v>7000</v>
      </c>
      <c r="G48" s="365">
        <v>7000</v>
      </c>
      <c r="H48" s="365">
        <v>7000</v>
      </c>
      <c r="I48" s="597">
        <v>7000</v>
      </c>
    </row>
    <row r="49" spans="1:30">
      <c r="A49" s="30">
        <v>41</v>
      </c>
      <c r="B49" s="256"/>
      <c r="C49" s="256"/>
      <c r="D49" s="266" t="s">
        <v>190</v>
      </c>
      <c r="E49" s="256" t="s">
        <v>191</v>
      </c>
      <c r="F49" s="365">
        <v>11400</v>
      </c>
      <c r="G49" s="365">
        <v>10000</v>
      </c>
      <c r="H49" s="365">
        <v>10000</v>
      </c>
      <c r="I49" s="597">
        <v>5000</v>
      </c>
    </row>
    <row r="50" spans="1:30">
      <c r="A50" s="298"/>
      <c r="B50" s="299">
        <v>300</v>
      </c>
      <c r="C50" s="299"/>
      <c r="D50" s="299"/>
      <c r="E50" s="299" t="s">
        <v>172</v>
      </c>
      <c r="F50" s="364">
        <f>F51+F54+F64</f>
        <v>533291</v>
      </c>
      <c r="G50" s="364">
        <f>G51+G54</f>
        <v>535142</v>
      </c>
      <c r="H50" s="364">
        <f>H51+H54</f>
        <v>548300</v>
      </c>
      <c r="I50" s="1001">
        <f>I51+I54</f>
        <v>580651</v>
      </c>
    </row>
    <row r="51" spans="1:30">
      <c r="A51" s="264"/>
      <c r="B51" s="265">
        <v>310</v>
      </c>
      <c r="C51" s="265"/>
      <c r="D51" s="265"/>
      <c r="E51" s="265" t="s">
        <v>193</v>
      </c>
      <c r="F51" s="60">
        <f>F52</f>
        <v>2250</v>
      </c>
      <c r="G51" s="60">
        <f t="shared" ref="G51:I52" si="4">G52</f>
        <v>0</v>
      </c>
      <c r="H51" s="60">
        <f t="shared" si="4"/>
        <v>1700</v>
      </c>
      <c r="I51" s="159">
        <f t="shared" si="4"/>
        <v>1700</v>
      </c>
    </row>
    <row r="52" spans="1:30" s="193" customFormat="1">
      <c r="A52" s="288"/>
      <c r="B52" s="289"/>
      <c r="C52" s="289">
        <v>311</v>
      </c>
      <c r="D52" s="289"/>
      <c r="E52" s="289" t="s">
        <v>6</v>
      </c>
      <c r="F52" s="370">
        <f>F53</f>
        <v>2250</v>
      </c>
      <c r="G52" s="370">
        <f t="shared" si="4"/>
        <v>0</v>
      </c>
      <c r="H52" s="370">
        <f t="shared" si="4"/>
        <v>1700</v>
      </c>
      <c r="I52" s="995">
        <f t="shared" si="4"/>
        <v>1700</v>
      </c>
    </row>
    <row r="53" spans="1:30">
      <c r="A53" s="30">
        <v>72</v>
      </c>
      <c r="B53" s="256"/>
      <c r="C53" s="256">
        <v>311</v>
      </c>
      <c r="D53" s="256"/>
      <c r="E53" s="256" t="s">
        <v>5</v>
      </c>
      <c r="F53" s="365">
        <v>2250</v>
      </c>
      <c r="G53" s="365">
        <v>0</v>
      </c>
      <c r="H53" s="365">
        <v>1700</v>
      </c>
      <c r="I53" s="597">
        <v>1700</v>
      </c>
    </row>
    <row r="54" spans="1:30" s="195" customFormat="1">
      <c r="A54" s="264"/>
      <c r="B54" s="265"/>
      <c r="C54" s="265">
        <v>312</v>
      </c>
      <c r="D54" s="265"/>
      <c r="E54" s="265" t="s">
        <v>194</v>
      </c>
      <c r="F54" s="60">
        <f>F55+F56+F57+F58+F59+F60+F61+F63+F62</f>
        <v>527701</v>
      </c>
      <c r="G54" s="60">
        <f>G55+G56+G57+G58+G59+G60+G61+G62+G63</f>
        <v>535142</v>
      </c>
      <c r="H54" s="60">
        <f>H55+H56+H57+H58+H59+H60+H61+H63</f>
        <v>546600</v>
      </c>
      <c r="I54" s="159">
        <f>I55+I56+I57+I58+I59+I60+I61+I63</f>
        <v>578951</v>
      </c>
    </row>
    <row r="55" spans="1:30">
      <c r="A55" s="30">
        <v>111</v>
      </c>
      <c r="B55" s="256"/>
      <c r="C55" s="256"/>
      <c r="D55" s="266" t="s">
        <v>64</v>
      </c>
      <c r="E55" s="256" t="s">
        <v>195</v>
      </c>
      <c r="F55" s="365">
        <v>97947</v>
      </c>
      <c r="G55" s="365">
        <v>97947</v>
      </c>
      <c r="H55" s="365">
        <v>125000</v>
      </c>
      <c r="I55" s="597">
        <v>130000</v>
      </c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</row>
    <row r="56" spans="1:30">
      <c r="A56" s="30">
        <v>111</v>
      </c>
      <c r="B56" s="256"/>
      <c r="C56" s="256"/>
      <c r="D56" s="266"/>
      <c r="E56" s="277" t="s">
        <v>435</v>
      </c>
      <c r="F56" s="365">
        <v>10000</v>
      </c>
      <c r="G56" s="365">
        <v>10000</v>
      </c>
      <c r="H56" s="365">
        <v>10000</v>
      </c>
      <c r="I56" s="597">
        <v>10000</v>
      </c>
    </row>
    <row r="57" spans="1:30">
      <c r="A57" s="679" t="s">
        <v>491</v>
      </c>
      <c r="B57" s="256"/>
      <c r="C57" s="256"/>
      <c r="D57" s="266" t="s">
        <v>64</v>
      </c>
      <c r="E57" s="277" t="s">
        <v>432</v>
      </c>
      <c r="F57" s="365">
        <v>2240</v>
      </c>
      <c r="G57" s="365">
        <v>4460</v>
      </c>
      <c r="H57" s="365">
        <v>4250</v>
      </c>
      <c r="I57" s="597">
        <v>4250</v>
      </c>
    </row>
    <row r="58" spans="1:30">
      <c r="A58" s="679" t="s">
        <v>562</v>
      </c>
      <c r="B58" s="256"/>
      <c r="C58" s="256"/>
      <c r="D58" s="266" t="s">
        <v>64</v>
      </c>
      <c r="E58" s="277" t="s">
        <v>432</v>
      </c>
      <c r="F58" s="365">
        <v>397</v>
      </c>
      <c r="G58" s="365">
        <v>787</v>
      </c>
      <c r="H58" s="365">
        <v>750</v>
      </c>
      <c r="I58" s="597">
        <v>750</v>
      </c>
    </row>
    <row r="59" spans="1:30">
      <c r="A59" s="679" t="s">
        <v>491</v>
      </c>
      <c r="B59" s="256"/>
      <c r="C59" s="256"/>
      <c r="D59" s="266" t="s">
        <v>64</v>
      </c>
      <c r="E59" s="277" t="s">
        <v>456</v>
      </c>
      <c r="F59" s="365">
        <v>45432</v>
      </c>
      <c r="G59" s="365">
        <v>31812</v>
      </c>
      <c r="H59" s="365">
        <v>0</v>
      </c>
      <c r="I59" s="597">
        <v>0</v>
      </c>
    </row>
    <row r="60" spans="1:30">
      <c r="A60" s="30">
        <v>41</v>
      </c>
      <c r="B60" s="256"/>
      <c r="C60" s="256"/>
      <c r="D60" s="266" t="s">
        <v>2</v>
      </c>
      <c r="E60" s="277" t="s">
        <v>3</v>
      </c>
      <c r="F60" s="365">
        <v>319326</v>
      </c>
      <c r="G60" s="365">
        <v>340160</v>
      </c>
      <c r="H60" s="365">
        <v>351000</v>
      </c>
      <c r="I60" s="597">
        <v>365000</v>
      </c>
    </row>
    <row r="61" spans="1:30">
      <c r="A61" s="30">
        <v>41</v>
      </c>
      <c r="B61" s="256"/>
      <c r="C61" s="256"/>
      <c r="D61" s="266" t="s">
        <v>2</v>
      </c>
      <c r="E61" s="256" t="s">
        <v>4</v>
      </c>
      <c r="F61" s="369">
        <v>45876</v>
      </c>
      <c r="G61" s="933">
        <v>45876</v>
      </c>
      <c r="H61" s="369">
        <v>55600</v>
      </c>
      <c r="I61" s="597">
        <v>68951</v>
      </c>
    </row>
    <row r="62" spans="1:30">
      <c r="A62" s="551">
        <v>41</v>
      </c>
      <c r="B62" s="196"/>
      <c r="C62" s="196"/>
      <c r="D62" s="979" t="s">
        <v>2</v>
      </c>
      <c r="E62" s="200" t="s">
        <v>531</v>
      </c>
      <c r="F62" s="369">
        <v>4100</v>
      </c>
      <c r="G62" s="369">
        <v>4100</v>
      </c>
      <c r="H62" s="369">
        <v>4500</v>
      </c>
      <c r="I62" s="678">
        <v>4500</v>
      </c>
    </row>
    <row r="63" spans="1:30" ht="12" customHeight="1">
      <c r="A63" s="30">
        <v>41</v>
      </c>
      <c r="B63" s="256"/>
      <c r="C63" s="256"/>
      <c r="D63" s="266" t="s">
        <v>2</v>
      </c>
      <c r="E63" s="277" t="s">
        <v>553</v>
      </c>
      <c r="F63" s="365">
        <v>2383</v>
      </c>
      <c r="G63" s="365">
        <v>0</v>
      </c>
      <c r="H63" s="365">
        <v>0</v>
      </c>
      <c r="I63" s="597">
        <v>0</v>
      </c>
    </row>
    <row r="64" spans="1:30">
      <c r="A64" s="198"/>
      <c r="B64" s="196"/>
      <c r="C64" s="549">
        <v>314</v>
      </c>
      <c r="D64" s="200"/>
      <c r="E64" s="549" t="s">
        <v>554</v>
      </c>
      <c r="F64" s="1209">
        <f>F65</f>
        <v>3340</v>
      </c>
      <c r="G64" s="1209">
        <f t="shared" ref="G64:I64" si="5">G65</f>
        <v>0</v>
      </c>
      <c r="H64" s="1209">
        <f t="shared" si="5"/>
        <v>0</v>
      </c>
      <c r="I64" s="1221">
        <f t="shared" si="5"/>
        <v>0</v>
      </c>
      <c r="J64" s="382"/>
    </row>
    <row r="65" spans="1:9" ht="13.5" thickBot="1">
      <c r="A65" s="1222">
        <v>72</v>
      </c>
      <c r="B65" s="1223"/>
      <c r="C65" s="1223"/>
      <c r="D65" s="1223"/>
      <c r="E65" s="280" t="s">
        <v>555</v>
      </c>
      <c r="F65" s="418">
        <v>3340</v>
      </c>
      <c r="G65" s="418">
        <v>0</v>
      </c>
      <c r="H65" s="418">
        <v>0</v>
      </c>
      <c r="I65" s="1366">
        <v>0</v>
      </c>
    </row>
    <row r="66" spans="1:9" ht="13.5" thickBot="1">
      <c r="A66" s="1216"/>
      <c r="B66" s="1217"/>
      <c r="C66" s="1218"/>
      <c r="D66" s="1218"/>
      <c r="E66" s="1218" t="s">
        <v>173</v>
      </c>
      <c r="F66" s="1219">
        <f>F6+F10+F50</f>
        <v>1243546</v>
      </c>
      <c r="G66" s="1219">
        <f>G6+G10+G50</f>
        <v>1274848</v>
      </c>
      <c r="H66" s="1219">
        <f>H6+H10+H50</f>
        <v>1304352</v>
      </c>
      <c r="I66" s="1220">
        <f>I6+I10+I50</f>
        <v>1333654</v>
      </c>
    </row>
    <row r="67" spans="1:9" s="357" customFormat="1" ht="13.5" thickBot="1">
      <c r="A67" s="355" t="s">
        <v>174</v>
      </c>
      <c r="B67" s="356"/>
      <c r="D67" s="355"/>
      <c r="E67" s="355"/>
      <c r="F67" s="358"/>
      <c r="G67" s="358"/>
      <c r="H67" s="359"/>
      <c r="I67" s="407"/>
    </row>
    <row r="68" spans="1:9" ht="36">
      <c r="A68" s="282" t="s">
        <v>157</v>
      </c>
      <c r="B68" s="283" t="s">
        <v>61</v>
      </c>
      <c r="C68" s="284" t="s">
        <v>62</v>
      </c>
      <c r="D68" s="284" t="s">
        <v>433</v>
      </c>
      <c r="E68" s="284" t="s">
        <v>158</v>
      </c>
      <c r="F68" s="1207" t="s">
        <v>547</v>
      </c>
      <c r="G68" s="1207" t="s">
        <v>181</v>
      </c>
      <c r="H68" s="283" t="s">
        <v>474</v>
      </c>
      <c r="I68" s="595" t="s">
        <v>548</v>
      </c>
    </row>
    <row r="69" spans="1:9">
      <c r="A69" s="333"/>
      <c r="B69" s="334">
        <v>230</v>
      </c>
      <c r="C69" s="335"/>
      <c r="D69" s="335"/>
      <c r="E69" s="335" t="s">
        <v>78</v>
      </c>
      <c r="F69" s="372">
        <f t="shared" ref="F69:I70" si="6">F70</f>
        <v>175</v>
      </c>
      <c r="G69" s="372">
        <f t="shared" si="6"/>
        <v>0</v>
      </c>
      <c r="H69" s="372">
        <f t="shared" si="6"/>
        <v>0</v>
      </c>
      <c r="I69" s="303">
        <f t="shared" si="6"/>
        <v>0</v>
      </c>
    </row>
    <row r="70" spans="1:9">
      <c r="A70" s="333"/>
      <c r="B70" s="334"/>
      <c r="C70" s="335">
        <v>231</v>
      </c>
      <c r="D70" s="335"/>
      <c r="E70" s="335" t="s">
        <v>175</v>
      </c>
      <c r="F70" s="351">
        <f t="shared" si="6"/>
        <v>175</v>
      </c>
      <c r="G70" s="351">
        <f t="shared" si="6"/>
        <v>0</v>
      </c>
      <c r="H70" s="351">
        <f t="shared" si="6"/>
        <v>0</v>
      </c>
      <c r="I70" s="869">
        <f t="shared" si="6"/>
        <v>0</v>
      </c>
    </row>
    <row r="71" spans="1:9">
      <c r="A71" s="347">
        <v>41</v>
      </c>
      <c r="B71" s="348"/>
      <c r="C71" s="349">
        <v>231</v>
      </c>
      <c r="D71" s="349"/>
      <c r="E71" s="349" t="s">
        <v>556</v>
      </c>
      <c r="F71" s="371">
        <v>175</v>
      </c>
      <c r="G71" s="371">
        <v>0</v>
      </c>
      <c r="H71" s="421">
        <v>0</v>
      </c>
      <c r="I71" s="597">
        <v>0</v>
      </c>
    </row>
    <row r="72" spans="1:9" s="193" customFormat="1">
      <c r="A72" s="350"/>
      <c r="B72" s="351">
        <v>320</v>
      </c>
      <c r="C72" s="335"/>
      <c r="D72" s="335"/>
      <c r="E72" s="335" t="s">
        <v>7</v>
      </c>
      <c r="F72" s="372">
        <f>F73+F75</f>
        <v>30571</v>
      </c>
      <c r="G72" s="372">
        <f t="shared" ref="G72:I72" si="7">G73+G75</f>
        <v>0</v>
      </c>
      <c r="H72" s="372">
        <f t="shared" si="7"/>
        <v>0</v>
      </c>
      <c r="I72" s="303">
        <f t="shared" si="7"/>
        <v>0</v>
      </c>
    </row>
    <row r="73" spans="1:9">
      <c r="A73" s="271"/>
      <c r="B73" s="238"/>
      <c r="C73" s="272">
        <v>322</v>
      </c>
      <c r="D73" s="272"/>
      <c r="E73" s="272" t="s">
        <v>177</v>
      </c>
      <c r="F73" s="197">
        <f>F74</f>
        <v>10059</v>
      </c>
      <c r="G73" s="197">
        <f t="shared" ref="G73:I73" si="8">G74</f>
        <v>0</v>
      </c>
      <c r="H73" s="197">
        <f t="shared" si="8"/>
        <v>0</v>
      </c>
      <c r="I73" s="252">
        <f t="shared" si="8"/>
        <v>0</v>
      </c>
    </row>
    <row r="74" spans="1:9">
      <c r="A74" s="30">
        <v>111</v>
      </c>
      <c r="B74" s="196"/>
      <c r="C74" s="196"/>
      <c r="D74" s="979" t="s">
        <v>64</v>
      </c>
      <c r="E74" s="200" t="s">
        <v>532</v>
      </c>
      <c r="F74" s="200">
        <v>10059</v>
      </c>
      <c r="G74" s="980">
        <v>0</v>
      </c>
      <c r="H74" s="200">
        <v>0</v>
      </c>
      <c r="I74" s="597"/>
    </row>
    <row r="75" spans="1:9" s="382" customFormat="1">
      <c r="A75" s="288">
        <v>41</v>
      </c>
      <c r="B75" s="289"/>
      <c r="C75" s="993"/>
      <c r="D75" s="994" t="s">
        <v>68</v>
      </c>
      <c r="E75" s="993" t="s">
        <v>307</v>
      </c>
      <c r="F75" s="370">
        <f>F76+F77</f>
        <v>20512</v>
      </c>
      <c r="G75" s="370">
        <f t="shared" ref="G75:I75" si="9">G76+G77</f>
        <v>0</v>
      </c>
      <c r="H75" s="370">
        <f t="shared" si="9"/>
        <v>0</v>
      </c>
      <c r="I75" s="995">
        <f t="shared" si="9"/>
        <v>0</v>
      </c>
    </row>
    <row r="76" spans="1:9">
      <c r="A76" s="30">
        <v>41</v>
      </c>
      <c r="B76" s="196"/>
      <c r="C76" s="196"/>
      <c r="D76" s="196"/>
      <c r="E76" s="200" t="s">
        <v>521</v>
      </c>
      <c r="F76" s="980">
        <v>11000</v>
      </c>
      <c r="G76" s="980">
        <v>0</v>
      </c>
      <c r="H76" s="980">
        <v>0</v>
      </c>
      <c r="I76" s="1210">
        <v>0</v>
      </c>
    </row>
    <row r="77" spans="1:9">
      <c r="A77" s="30">
        <v>41</v>
      </c>
      <c r="B77" s="256"/>
      <c r="C77" s="256"/>
      <c r="D77" s="266"/>
      <c r="E77" s="256" t="s">
        <v>536</v>
      </c>
      <c r="F77" s="365">
        <v>9512</v>
      </c>
      <c r="G77" s="365">
        <v>0</v>
      </c>
      <c r="H77" s="365">
        <v>0</v>
      </c>
      <c r="I77" s="1210">
        <v>0</v>
      </c>
    </row>
    <row r="78" spans="1:9" s="220" customFormat="1" thickBot="1">
      <c r="A78" s="339"/>
      <c r="B78" s="340"/>
      <c r="C78" s="341"/>
      <c r="D78" s="341"/>
      <c r="E78" s="341" t="s">
        <v>84</v>
      </c>
      <c r="F78" s="373">
        <f>F69+F72</f>
        <v>30746</v>
      </c>
      <c r="G78" s="373">
        <f t="shared" ref="G78:I78" si="10">G69+G72</f>
        <v>0</v>
      </c>
      <c r="H78" s="373">
        <f t="shared" si="10"/>
        <v>0</v>
      </c>
      <c r="I78" s="305">
        <f t="shared" si="10"/>
        <v>0</v>
      </c>
    </row>
    <row r="79" spans="1:9" s="229" customFormat="1" ht="13.5" thickBot="1">
      <c r="A79" s="360" t="s">
        <v>178</v>
      </c>
      <c r="B79" s="35"/>
      <c r="D79" s="37"/>
      <c r="E79" s="37"/>
      <c r="F79" s="361"/>
      <c r="G79" s="361"/>
      <c r="H79" s="362"/>
      <c r="I79" s="407"/>
    </row>
    <row r="80" spans="1:9" ht="36">
      <c r="A80" s="282" t="s">
        <v>157</v>
      </c>
      <c r="B80" s="283" t="s">
        <v>61</v>
      </c>
      <c r="C80" s="284" t="s">
        <v>62</v>
      </c>
      <c r="D80" s="284" t="s">
        <v>433</v>
      </c>
      <c r="E80" s="284" t="s">
        <v>158</v>
      </c>
      <c r="F80" s="1207" t="s">
        <v>547</v>
      </c>
      <c r="G80" s="1207" t="s">
        <v>181</v>
      </c>
      <c r="H80" s="283" t="s">
        <v>474</v>
      </c>
      <c r="I80" s="595" t="s">
        <v>548</v>
      </c>
    </row>
    <row r="81" spans="1:9">
      <c r="A81" s="330"/>
      <c r="B81" s="331">
        <v>400</v>
      </c>
      <c r="C81" s="332"/>
      <c r="D81" s="332"/>
      <c r="E81" s="332" t="s">
        <v>11</v>
      </c>
      <c r="F81" s="378">
        <f>F83</f>
        <v>72977</v>
      </c>
      <c r="G81" s="378">
        <f>G83</f>
        <v>0</v>
      </c>
      <c r="H81" s="378">
        <f>H83</f>
        <v>0</v>
      </c>
      <c r="I81" s="306">
        <f>I83</f>
        <v>0</v>
      </c>
    </row>
    <row r="82" spans="1:9">
      <c r="A82" s="30"/>
      <c r="B82" s="256"/>
      <c r="C82" s="256"/>
      <c r="D82" s="256"/>
      <c r="E82" s="256"/>
      <c r="F82" s="256"/>
      <c r="G82" s="256"/>
      <c r="H82" s="256"/>
      <c r="I82" s="597"/>
    </row>
    <row r="83" spans="1:9">
      <c r="A83" s="333"/>
      <c r="B83" s="334">
        <v>450</v>
      </c>
      <c r="C83" s="335"/>
      <c r="D83" s="335"/>
      <c r="E83" s="335" t="s">
        <v>8</v>
      </c>
      <c r="F83" s="372">
        <f>F84</f>
        <v>72977</v>
      </c>
      <c r="G83" s="372">
        <f t="shared" ref="G83:I83" si="11">G84</f>
        <v>0</v>
      </c>
      <c r="H83" s="372">
        <f t="shared" si="11"/>
        <v>0</v>
      </c>
      <c r="I83" s="372">
        <f t="shared" si="11"/>
        <v>0</v>
      </c>
    </row>
    <row r="84" spans="1:9">
      <c r="A84" s="336"/>
      <c r="B84" s="337"/>
      <c r="C84" s="338">
        <v>454</v>
      </c>
      <c r="D84" s="338"/>
      <c r="E84" s="338" t="s">
        <v>9</v>
      </c>
      <c r="F84" s="374">
        <f>F85+F86</f>
        <v>72977</v>
      </c>
      <c r="G84" s="374">
        <f>G85</f>
        <v>0</v>
      </c>
      <c r="H84" s="374">
        <f>H85</f>
        <v>0</v>
      </c>
      <c r="I84" s="307">
        <f>I85</f>
        <v>0</v>
      </c>
    </row>
    <row r="85" spans="1:9">
      <c r="A85" s="30">
        <v>46</v>
      </c>
      <c r="B85" s="256"/>
      <c r="C85" s="256"/>
      <c r="D85" s="266" t="s">
        <v>64</v>
      </c>
      <c r="E85" s="256" t="s">
        <v>10</v>
      </c>
      <c r="F85" s="365">
        <v>70077</v>
      </c>
      <c r="G85" s="365">
        <v>0</v>
      </c>
      <c r="H85" s="365">
        <v>0</v>
      </c>
      <c r="I85" s="597">
        <v>0</v>
      </c>
    </row>
    <row r="86" spans="1:9">
      <c r="A86" s="1211">
        <v>46</v>
      </c>
      <c r="B86" s="1212"/>
      <c r="C86" s="1212"/>
      <c r="D86" s="1213" t="s">
        <v>65</v>
      </c>
      <c r="E86" s="1212" t="s">
        <v>557</v>
      </c>
      <c r="F86" s="1214">
        <v>2900</v>
      </c>
      <c r="G86" s="1214">
        <v>0</v>
      </c>
      <c r="H86" s="1214"/>
      <c r="I86" s="1215"/>
    </row>
    <row r="87" spans="1:9" s="220" customFormat="1" thickBot="1">
      <c r="A87" s="339"/>
      <c r="B87" s="340"/>
      <c r="C87" s="341"/>
      <c r="D87" s="341"/>
      <c r="E87" s="341" t="s">
        <v>179</v>
      </c>
      <c r="F87" s="373">
        <f>F81</f>
        <v>72977</v>
      </c>
      <c r="G87" s="373">
        <f>G81</f>
        <v>0</v>
      </c>
      <c r="H87" s="373">
        <f>H81</f>
        <v>0</v>
      </c>
      <c r="I87" s="305">
        <f>I81</f>
        <v>0</v>
      </c>
    </row>
    <row r="88" spans="1:9" s="220" customFormat="1" ht="12">
      <c r="A88" s="230"/>
      <c r="B88" s="230"/>
      <c r="C88" s="231"/>
      <c r="D88" s="231"/>
      <c r="E88" s="231"/>
      <c r="F88" s="232"/>
      <c r="G88" s="232"/>
      <c r="H88" s="232"/>
      <c r="I88" s="407"/>
    </row>
    <row r="89" spans="1:9" s="220" customFormat="1" ht="12">
      <c r="A89" s="230"/>
      <c r="B89" s="230"/>
      <c r="C89" s="231"/>
      <c r="D89" s="231"/>
      <c r="E89" s="231"/>
      <c r="F89" s="232"/>
      <c r="G89" s="232"/>
      <c r="H89" s="232"/>
      <c r="I89" s="407"/>
    </row>
    <row r="90" spans="1:9" s="220" customFormat="1" ht="12">
      <c r="A90" s="230"/>
      <c r="B90" s="230"/>
      <c r="C90" s="231"/>
      <c r="D90" s="231"/>
      <c r="E90" s="231"/>
      <c r="F90" s="232"/>
      <c r="G90" s="232"/>
      <c r="H90" s="232"/>
      <c r="I90" s="407"/>
    </row>
    <row r="91" spans="1:9" s="220" customFormat="1" ht="12">
      <c r="A91" s="230"/>
      <c r="B91" s="230"/>
      <c r="D91" s="231"/>
      <c r="E91" s="231"/>
      <c r="F91" s="232"/>
      <c r="G91" s="232"/>
      <c r="H91" s="232"/>
      <c r="I91" s="407"/>
    </row>
    <row r="92" spans="1:9" s="220" customFormat="1" ht="12">
      <c r="A92" s="230"/>
      <c r="B92" s="230"/>
      <c r="C92" s="228"/>
      <c r="D92" s="231"/>
      <c r="E92" s="231"/>
      <c r="F92" s="232"/>
      <c r="G92" s="232"/>
      <c r="H92" s="232"/>
      <c r="I92" s="407"/>
    </row>
    <row r="93" spans="1:9">
      <c r="A93" s="222"/>
      <c r="B93" s="222"/>
      <c r="C93" s="35"/>
      <c r="D93" s="35"/>
      <c r="E93" s="35"/>
      <c r="F93" s="35"/>
      <c r="G93" s="35"/>
      <c r="H93" s="35"/>
    </row>
    <row r="94" spans="1:9">
      <c r="A94" s="192"/>
      <c r="B94" s="192"/>
      <c r="E94" s="195"/>
    </row>
    <row r="95" spans="1:9">
      <c r="A95" s="192"/>
      <c r="B95" s="192"/>
    </row>
    <row r="96" spans="1:9">
      <c r="A96" s="192"/>
      <c r="B96" s="192"/>
    </row>
    <row r="97" spans="1:9">
      <c r="A97" s="192"/>
      <c r="B97" s="192"/>
    </row>
    <row r="98" spans="1:9">
      <c r="A98" s="192"/>
      <c r="B98" s="192"/>
    </row>
    <row r="99" spans="1:9">
      <c r="A99" s="192"/>
      <c r="B99" s="192"/>
    </row>
    <row r="100" spans="1:9">
      <c r="A100" s="192"/>
      <c r="B100" s="192"/>
    </row>
    <row r="101" spans="1:9">
      <c r="A101" s="192"/>
      <c r="B101" s="192"/>
    </row>
    <row r="102" spans="1:9">
      <c r="A102" s="192"/>
      <c r="B102" s="192"/>
    </row>
    <row r="103" spans="1:9">
      <c r="A103" s="192"/>
      <c r="B103" s="192"/>
    </row>
    <row r="104" spans="1:9">
      <c r="A104" s="192"/>
      <c r="B104" s="192"/>
      <c r="I104"/>
    </row>
    <row r="105" spans="1:9">
      <c r="A105" s="192"/>
      <c r="B105" s="192"/>
      <c r="I105"/>
    </row>
    <row r="106" spans="1:9">
      <c r="A106" s="192"/>
      <c r="B106" s="192"/>
      <c r="I106"/>
    </row>
    <row r="107" spans="1:9">
      <c r="A107" s="192"/>
      <c r="B107" s="192"/>
      <c r="I107"/>
    </row>
    <row r="108" spans="1:9">
      <c r="A108" s="192"/>
      <c r="B108" s="192"/>
      <c r="I108"/>
    </row>
    <row r="109" spans="1:9">
      <c r="A109" s="192"/>
      <c r="B109" s="192"/>
      <c r="I109"/>
    </row>
    <row r="110" spans="1:9">
      <c r="A110" s="192"/>
      <c r="B110" s="192"/>
      <c r="I110"/>
    </row>
    <row r="111" spans="1:9">
      <c r="A111" s="192"/>
      <c r="B111" s="192"/>
      <c r="I111"/>
    </row>
    <row r="112" spans="1:9">
      <c r="A112" s="192"/>
      <c r="B112" s="192"/>
      <c r="I112"/>
    </row>
    <row r="113" spans="1:9">
      <c r="A113" s="192"/>
      <c r="B113" s="192"/>
      <c r="I113"/>
    </row>
    <row r="114" spans="1:9">
      <c r="A114" s="192"/>
      <c r="B114" s="192"/>
      <c r="I114"/>
    </row>
    <row r="115" spans="1:9">
      <c r="A115" s="192"/>
      <c r="B115" s="192"/>
      <c r="I115"/>
    </row>
    <row r="116" spans="1:9">
      <c r="A116" s="192"/>
      <c r="B116" s="192"/>
      <c r="I116"/>
    </row>
    <row r="117" spans="1:9">
      <c r="A117" s="192"/>
      <c r="B117" s="192"/>
      <c r="I117"/>
    </row>
    <row r="118" spans="1:9">
      <c r="A118" s="192"/>
      <c r="B118" s="192"/>
      <c r="I118"/>
    </row>
    <row r="119" spans="1:9">
      <c r="A119" s="192"/>
      <c r="B119" s="192"/>
      <c r="I119"/>
    </row>
    <row r="120" spans="1:9">
      <c r="A120" s="192"/>
      <c r="B120" s="192"/>
      <c r="I120"/>
    </row>
    <row r="121" spans="1:9">
      <c r="A121" s="192"/>
      <c r="B121" s="192"/>
      <c r="I121"/>
    </row>
    <row r="122" spans="1:9">
      <c r="A122" s="192"/>
      <c r="B122" s="192"/>
      <c r="I122"/>
    </row>
    <row r="123" spans="1:9">
      <c r="A123" s="192"/>
      <c r="B123" s="192"/>
      <c r="I123"/>
    </row>
    <row r="124" spans="1:9">
      <c r="A124" s="192"/>
      <c r="B124" s="192"/>
      <c r="I124"/>
    </row>
    <row r="125" spans="1:9">
      <c r="A125" s="192"/>
      <c r="B125" s="192"/>
      <c r="I125"/>
    </row>
    <row r="126" spans="1:9">
      <c r="A126" s="192"/>
      <c r="B126" s="192"/>
      <c r="I126"/>
    </row>
    <row r="127" spans="1:9">
      <c r="A127" s="192"/>
      <c r="B127" s="192"/>
      <c r="I127"/>
    </row>
    <row r="128" spans="1:9">
      <c r="A128" s="192"/>
      <c r="B128" s="192"/>
      <c r="I128"/>
    </row>
    <row r="129" spans="1:9">
      <c r="A129" s="192"/>
      <c r="B129" s="192"/>
      <c r="I129"/>
    </row>
    <row r="130" spans="1:9">
      <c r="A130" s="192"/>
      <c r="B130" s="192"/>
      <c r="I130"/>
    </row>
    <row r="131" spans="1:9">
      <c r="A131" s="192"/>
      <c r="B131" s="192"/>
      <c r="I131"/>
    </row>
    <row r="132" spans="1:9">
      <c r="A132" s="192"/>
      <c r="B132" s="192"/>
      <c r="I132"/>
    </row>
    <row r="133" spans="1:9">
      <c r="A133" s="192"/>
      <c r="B133" s="192"/>
      <c r="I133"/>
    </row>
    <row r="134" spans="1:9">
      <c r="A134" s="192"/>
      <c r="B134" s="192"/>
      <c r="I134"/>
    </row>
    <row r="135" spans="1:9">
      <c r="A135" s="192"/>
      <c r="B135" s="192"/>
      <c r="I135"/>
    </row>
    <row r="136" spans="1:9">
      <c r="A136" s="192"/>
      <c r="B136" s="192"/>
      <c r="I136"/>
    </row>
    <row r="137" spans="1:9">
      <c r="A137" s="192"/>
      <c r="B137" s="192"/>
      <c r="I137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>
    <oddFooter>&amp;C&amp;P</oddFooter>
  </headerFooter>
  <rowBreaks count="2" manualBreakCount="2">
    <brk id="28" max="16383" man="1"/>
    <brk id="63" max="2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H104"/>
  <sheetViews>
    <sheetView view="pageLayout" topLeftCell="A110" workbookViewId="0">
      <selection activeCell="F110" sqref="F110"/>
    </sheetView>
  </sheetViews>
  <sheetFormatPr defaultRowHeight="12.75"/>
  <cols>
    <col min="4" max="4" width="11.28515625" customWidth="1"/>
    <col min="5" max="5" width="51.42578125" customWidth="1"/>
    <col min="6" max="6" width="10" customWidth="1"/>
    <col min="7" max="7" width="9.5703125" style="407" customWidth="1"/>
  </cols>
  <sheetData>
    <row r="1" spans="1:7" ht="15.75" thickBot="1">
      <c r="A1" s="301" t="s">
        <v>566</v>
      </c>
      <c r="G1" s="544" t="s">
        <v>419</v>
      </c>
    </row>
    <row r="2" spans="1:7" ht="24">
      <c r="A2" s="260" t="s">
        <v>157</v>
      </c>
      <c r="B2" s="261" t="s">
        <v>61</v>
      </c>
      <c r="C2" s="262" t="s">
        <v>62</v>
      </c>
      <c r="D2" s="262" t="s">
        <v>180</v>
      </c>
      <c r="E2" s="262" t="s">
        <v>158</v>
      </c>
      <c r="F2" s="1207" t="s">
        <v>474</v>
      </c>
      <c r="G2" s="595" t="s">
        <v>548</v>
      </c>
    </row>
    <row r="3" spans="1:7">
      <c r="A3" s="2" t="s">
        <v>159</v>
      </c>
      <c r="B3" s="53" t="s">
        <v>160</v>
      </c>
      <c r="C3" s="263" t="s">
        <v>161</v>
      </c>
      <c r="D3" s="263" t="s">
        <v>489</v>
      </c>
      <c r="E3" s="263" t="s">
        <v>162</v>
      </c>
      <c r="F3" s="926" t="s">
        <v>163</v>
      </c>
      <c r="G3" s="596" t="s">
        <v>165</v>
      </c>
    </row>
    <row r="4" spans="1:7">
      <c r="A4" s="298"/>
      <c r="B4" s="299">
        <v>100</v>
      </c>
      <c r="C4" s="299"/>
      <c r="D4" s="299"/>
      <c r="E4" s="299" t="s">
        <v>166</v>
      </c>
      <c r="F4" s="364">
        <f>F5</f>
        <v>481728</v>
      </c>
      <c r="G4" s="420">
        <f>G5</f>
        <v>481728</v>
      </c>
    </row>
    <row r="5" spans="1:7">
      <c r="A5" s="264"/>
      <c r="B5" s="265">
        <v>110</v>
      </c>
      <c r="C5" s="265"/>
      <c r="D5" s="265"/>
      <c r="E5" s="265" t="s">
        <v>182</v>
      </c>
      <c r="F5" s="60">
        <f>F6</f>
        <v>481728</v>
      </c>
      <c r="G5" s="419">
        <f>G6</f>
        <v>481728</v>
      </c>
    </row>
    <row r="6" spans="1:7">
      <c r="A6" s="30">
        <v>41</v>
      </c>
      <c r="B6" s="256"/>
      <c r="C6" s="256">
        <v>111</v>
      </c>
      <c r="D6" s="266" t="s">
        <v>63</v>
      </c>
      <c r="E6" s="256" t="s">
        <v>167</v>
      </c>
      <c r="F6" s="365">
        <v>481728</v>
      </c>
      <c r="G6" s="597">
        <v>481728</v>
      </c>
    </row>
    <row r="7" spans="1:7">
      <c r="A7" s="298"/>
      <c r="B7" s="299">
        <v>200</v>
      </c>
      <c r="C7" s="300"/>
      <c r="D7" s="300"/>
      <c r="E7" s="300" t="s">
        <v>168</v>
      </c>
      <c r="F7" s="364">
        <f>F8+F16+F37+F40</f>
        <v>274324</v>
      </c>
      <c r="G7" s="364">
        <f>G8+G16+G37+G40</f>
        <v>271275</v>
      </c>
    </row>
    <row r="8" spans="1:7">
      <c r="A8" s="267"/>
      <c r="B8" s="268">
        <v>210</v>
      </c>
      <c r="C8" s="269"/>
      <c r="D8" s="269"/>
      <c r="E8" s="269" t="s">
        <v>185</v>
      </c>
      <c r="F8" s="367">
        <f>F9+F11</f>
        <v>48673</v>
      </c>
      <c r="G8" s="270">
        <f>G9+G11</f>
        <v>49723</v>
      </c>
    </row>
    <row r="9" spans="1:7">
      <c r="A9" s="267"/>
      <c r="B9" s="268"/>
      <c r="C9" s="202">
        <v>211</v>
      </c>
      <c r="D9" s="269"/>
      <c r="E9" s="335" t="s">
        <v>423</v>
      </c>
      <c r="F9" s="367">
        <f>F10</f>
        <v>150</v>
      </c>
      <c r="G9" s="270">
        <f>G10</f>
        <v>200</v>
      </c>
    </row>
    <row r="10" spans="1:7" s="229" customFormat="1">
      <c r="A10" s="271">
        <v>41</v>
      </c>
      <c r="B10" s="238"/>
      <c r="C10" s="422"/>
      <c r="D10" s="410" t="s">
        <v>67</v>
      </c>
      <c r="E10" s="202" t="s">
        <v>422</v>
      </c>
      <c r="F10" s="203">
        <v>150</v>
      </c>
      <c r="G10" s="599">
        <v>200</v>
      </c>
    </row>
    <row r="11" spans="1:7">
      <c r="A11" s="264"/>
      <c r="B11" s="276"/>
      <c r="C11" s="265">
        <v>212</v>
      </c>
      <c r="D11" s="265"/>
      <c r="E11" s="265" t="s">
        <v>183</v>
      </c>
      <c r="F11" s="60">
        <f>F12+F13+F14+F15</f>
        <v>48523</v>
      </c>
      <c r="G11" s="159">
        <f>G12+G13+G14+G15</f>
        <v>49523</v>
      </c>
    </row>
    <row r="12" spans="1:7">
      <c r="A12" s="271">
        <v>41</v>
      </c>
      <c r="B12" s="238"/>
      <c r="C12" s="238"/>
      <c r="D12" s="273" t="s">
        <v>65</v>
      </c>
      <c r="E12" s="238" t="s">
        <v>169</v>
      </c>
      <c r="F12" s="203">
        <v>104</v>
      </c>
      <c r="G12" s="597">
        <v>104</v>
      </c>
    </row>
    <row r="13" spans="1:7">
      <c r="A13" s="30">
        <v>41</v>
      </c>
      <c r="B13" s="256"/>
      <c r="C13" s="256"/>
      <c r="D13" s="266" t="s">
        <v>65</v>
      </c>
      <c r="E13" s="256" t="s">
        <v>184</v>
      </c>
      <c r="F13" s="365">
        <v>3419</v>
      </c>
      <c r="G13" s="597">
        <v>3419</v>
      </c>
    </row>
    <row r="14" spans="1:7">
      <c r="A14" s="30">
        <v>41</v>
      </c>
      <c r="B14" s="256"/>
      <c r="C14" s="256"/>
      <c r="D14" s="266" t="s">
        <v>63</v>
      </c>
      <c r="E14" s="256" t="s">
        <v>440</v>
      </c>
      <c r="F14" s="365">
        <v>15000</v>
      </c>
      <c r="G14" s="597">
        <v>16000</v>
      </c>
    </row>
    <row r="15" spans="1:7">
      <c r="A15" s="30">
        <v>41</v>
      </c>
      <c r="B15" s="256"/>
      <c r="C15" s="256"/>
      <c r="D15" s="266" t="s">
        <v>63</v>
      </c>
      <c r="E15" s="256" t="s">
        <v>170</v>
      </c>
      <c r="F15" s="365">
        <v>30000</v>
      </c>
      <c r="G15" s="597">
        <v>30000</v>
      </c>
    </row>
    <row r="16" spans="1:7">
      <c r="A16" s="275"/>
      <c r="B16" s="268">
        <v>220</v>
      </c>
      <c r="C16" s="268"/>
      <c r="D16" s="268"/>
      <c r="E16" s="268" t="s">
        <v>186</v>
      </c>
      <c r="F16" s="368">
        <f>F17+F24+F26</f>
        <v>208301</v>
      </c>
      <c r="G16" s="368">
        <f>G17+G24+G26</f>
        <v>209201</v>
      </c>
    </row>
    <row r="17" spans="1:7">
      <c r="A17" s="264"/>
      <c r="B17" s="276"/>
      <c r="C17" s="265">
        <v>221</v>
      </c>
      <c r="D17" s="265"/>
      <c r="E17" s="265" t="s">
        <v>187</v>
      </c>
      <c r="F17" s="60">
        <f>SUM(F18:F23)</f>
        <v>80801</v>
      </c>
      <c r="G17" s="60">
        <f>SUM(G18:G23)</f>
        <v>80801</v>
      </c>
    </row>
    <row r="18" spans="1:7">
      <c r="A18" s="30">
        <v>41</v>
      </c>
      <c r="B18" s="256"/>
      <c r="C18" s="256"/>
      <c r="D18" s="266" t="s">
        <v>67</v>
      </c>
      <c r="E18" s="238" t="s">
        <v>12</v>
      </c>
      <c r="F18" s="365">
        <v>1000</v>
      </c>
      <c r="G18" s="597">
        <v>1000</v>
      </c>
    </row>
    <row r="19" spans="1:7">
      <c r="A19" s="30">
        <v>41</v>
      </c>
      <c r="B19" s="256"/>
      <c r="C19" s="256"/>
      <c r="D19" s="266"/>
      <c r="E19" s="256" t="s">
        <v>441</v>
      </c>
      <c r="F19" s="365">
        <v>700</v>
      </c>
      <c r="G19" s="597">
        <v>700</v>
      </c>
    </row>
    <row r="20" spans="1:7">
      <c r="A20" s="30">
        <v>41</v>
      </c>
      <c r="B20" s="256"/>
      <c r="C20" s="256"/>
      <c r="D20" s="266"/>
      <c r="E20" s="256" t="s">
        <v>567</v>
      </c>
      <c r="F20" s="365">
        <v>1700</v>
      </c>
      <c r="G20" s="597">
        <v>1700</v>
      </c>
    </row>
    <row r="21" spans="1:7">
      <c r="A21" s="30">
        <v>41</v>
      </c>
      <c r="B21" s="256"/>
      <c r="C21" s="256"/>
      <c r="D21" s="266"/>
      <c r="E21" s="256" t="s">
        <v>196</v>
      </c>
      <c r="F21" s="365">
        <v>68701</v>
      </c>
      <c r="G21" s="597">
        <v>68701</v>
      </c>
    </row>
    <row r="22" spans="1:7">
      <c r="A22" s="551">
        <v>41</v>
      </c>
      <c r="B22" s="196"/>
      <c r="C22" s="196"/>
      <c r="D22" s="196"/>
      <c r="E22" s="256" t="s">
        <v>442</v>
      </c>
      <c r="F22" s="369">
        <v>8500</v>
      </c>
      <c r="G22" s="597">
        <v>8500</v>
      </c>
    </row>
    <row r="23" spans="1:7">
      <c r="A23" s="551">
        <v>41</v>
      </c>
      <c r="B23" s="196"/>
      <c r="C23" s="196"/>
      <c r="D23" s="196"/>
      <c r="E23" s="256" t="s">
        <v>443</v>
      </c>
      <c r="F23" s="369">
        <v>200</v>
      </c>
      <c r="G23" s="597">
        <v>200</v>
      </c>
    </row>
    <row r="24" spans="1:7">
      <c r="A24" s="264"/>
      <c r="B24" s="276"/>
      <c r="C24" s="265">
        <v>222</v>
      </c>
      <c r="D24" s="265"/>
      <c r="E24" s="265" t="s">
        <v>13</v>
      </c>
      <c r="F24" s="60">
        <f>F25</f>
        <v>0</v>
      </c>
      <c r="G24" s="159">
        <v>0</v>
      </c>
    </row>
    <row r="25" spans="1:7">
      <c r="A25" s="30">
        <v>41</v>
      </c>
      <c r="B25" s="256"/>
      <c r="C25" s="256"/>
      <c r="D25" s="266" t="s">
        <v>63</v>
      </c>
      <c r="E25" s="256" t="s">
        <v>14</v>
      </c>
      <c r="F25" s="365">
        <v>0</v>
      </c>
      <c r="G25" s="678">
        <v>0</v>
      </c>
    </row>
    <row r="26" spans="1:7" ht="22.5">
      <c r="A26" s="264"/>
      <c r="B26" s="276"/>
      <c r="C26" s="265">
        <v>223</v>
      </c>
      <c r="D26" s="265"/>
      <c r="E26" s="335" t="s">
        <v>15</v>
      </c>
      <c r="F26" s="60">
        <f>F27+F28+F29+F30+F31+F32+F33+F34</f>
        <v>127500</v>
      </c>
      <c r="G26" s="159">
        <f>G27+G28+G29+G30+G31+G32+G33+G34</f>
        <v>128400</v>
      </c>
    </row>
    <row r="27" spans="1:7">
      <c r="A27" s="30">
        <v>41</v>
      </c>
      <c r="B27" s="256"/>
      <c r="C27" s="256"/>
      <c r="D27" s="266" t="s">
        <v>64</v>
      </c>
      <c r="E27" s="256" t="s">
        <v>16</v>
      </c>
      <c r="F27" s="365">
        <v>1900</v>
      </c>
      <c r="G27" s="678">
        <v>2000</v>
      </c>
    </row>
    <row r="28" spans="1:7">
      <c r="A28" s="30"/>
      <c r="B28" s="256"/>
      <c r="C28" s="256"/>
      <c r="D28" s="256"/>
      <c r="E28" s="256" t="s">
        <v>22</v>
      </c>
      <c r="F28" s="365">
        <v>100</v>
      </c>
      <c r="G28" s="678">
        <v>100</v>
      </c>
    </row>
    <row r="29" spans="1:7">
      <c r="A29" s="30"/>
      <c r="B29" s="256"/>
      <c r="C29" s="277"/>
      <c r="D29" s="277"/>
      <c r="E29" s="277" t="s">
        <v>21</v>
      </c>
      <c r="F29" s="365">
        <v>38000</v>
      </c>
      <c r="G29" s="678">
        <v>38000</v>
      </c>
    </row>
    <row r="30" spans="1:7">
      <c r="A30" s="30"/>
      <c r="B30" s="256"/>
      <c r="C30" s="277"/>
      <c r="D30" s="277"/>
      <c r="E30" s="277" t="s">
        <v>20</v>
      </c>
      <c r="F30" s="365">
        <v>36000</v>
      </c>
      <c r="G30" s="678">
        <v>36000</v>
      </c>
    </row>
    <row r="31" spans="1:7">
      <c r="A31" s="30"/>
      <c r="B31" s="256"/>
      <c r="C31" s="277"/>
      <c r="D31" s="277"/>
      <c r="E31" s="277" t="s">
        <v>522</v>
      </c>
      <c r="F31" s="365">
        <v>1500</v>
      </c>
      <c r="G31" s="678">
        <v>1500</v>
      </c>
    </row>
    <row r="32" spans="1:7">
      <c r="A32" s="30"/>
      <c r="B32" s="256"/>
      <c r="C32" s="277"/>
      <c r="D32" s="277"/>
      <c r="E32" s="277" t="s">
        <v>19</v>
      </c>
      <c r="F32" s="365">
        <v>1500</v>
      </c>
      <c r="G32" s="678">
        <v>1500</v>
      </c>
    </row>
    <row r="33" spans="1:7">
      <c r="A33" s="30"/>
      <c r="B33" s="256"/>
      <c r="C33" s="277"/>
      <c r="D33" s="277"/>
      <c r="E33" s="277" t="s">
        <v>18</v>
      </c>
      <c r="F33" s="365">
        <v>6500</v>
      </c>
      <c r="G33" s="678">
        <v>6800</v>
      </c>
    </row>
    <row r="34" spans="1:7" ht="13.5" thickBot="1">
      <c r="A34" s="278">
        <v>41</v>
      </c>
      <c r="B34" s="279"/>
      <c r="C34" s="280"/>
      <c r="D34" s="281" t="s">
        <v>63</v>
      </c>
      <c r="E34" s="280" t="s">
        <v>171</v>
      </c>
      <c r="F34" s="417">
        <v>42000</v>
      </c>
      <c r="G34" s="927">
        <v>42500</v>
      </c>
    </row>
    <row r="35" spans="1:7" ht="13.5" thickBot="1">
      <c r="A35" s="223"/>
      <c r="B35" s="223"/>
      <c r="C35" s="258"/>
      <c r="D35" s="259"/>
      <c r="E35" s="258"/>
      <c r="F35" s="224"/>
    </row>
    <row r="36" spans="1:7" ht="22.5">
      <c r="A36" s="282" t="s">
        <v>157</v>
      </c>
      <c r="B36" s="283" t="s">
        <v>61</v>
      </c>
      <c r="C36" s="284" t="s">
        <v>62</v>
      </c>
      <c r="D36" s="284" t="s">
        <v>180</v>
      </c>
      <c r="E36" s="284" t="s">
        <v>158</v>
      </c>
      <c r="F36" s="283" t="s">
        <v>474</v>
      </c>
      <c r="G36" s="595" t="s">
        <v>548</v>
      </c>
    </row>
    <row r="37" spans="1:7">
      <c r="A37" s="287"/>
      <c r="B37" s="265">
        <v>240</v>
      </c>
      <c r="C37" s="265">
        <v>240</v>
      </c>
      <c r="D37" s="265"/>
      <c r="E37" s="265" t="s">
        <v>17</v>
      </c>
      <c r="F37" s="60">
        <f>F38+F39</f>
        <v>50</v>
      </c>
      <c r="G37" s="159">
        <f>G38+G39</f>
        <v>51</v>
      </c>
    </row>
    <row r="38" spans="1:7">
      <c r="A38" s="288">
        <v>41</v>
      </c>
      <c r="B38" s="289"/>
      <c r="C38" s="289">
        <v>243</v>
      </c>
      <c r="D38" s="289"/>
      <c r="E38" s="289" t="s">
        <v>192</v>
      </c>
      <c r="F38" s="370">
        <v>45</v>
      </c>
      <c r="G38" s="598">
        <v>45</v>
      </c>
    </row>
    <row r="39" spans="1:7">
      <c r="A39" s="548">
        <v>111</v>
      </c>
      <c r="B39" s="196"/>
      <c r="C39" s="549">
        <v>243</v>
      </c>
      <c r="D39" s="196"/>
      <c r="E39" s="289" t="s">
        <v>192</v>
      </c>
      <c r="F39" s="549">
        <v>5</v>
      </c>
      <c r="G39" s="598">
        <v>6</v>
      </c>
    </row>
    <row r="40" spans="1:7">
      <c r="A40" s="264"/>
      <c r="B40" s="265">
        <v>290</v>
      </c>
      <c r="C40" s="265">
        <v>290</v>
      </c>
      <c r="D40" s="265"/>
      <c r="E40" s="335" t="s">
        <v>69</v>
      </c>
      <c r="F40" s="60">
        <f>F41+F43</f>
        <v>17300</v>
      </c>
      <c r="G40" s="60">
        <f>G41+G43</f>
        <v>12300</v>
      </c>
    </row>
    <row r="41" spans="1:7" s="872" customFormat="1">
      <c r="A41" s="945"/>
      <c r="B41" s="943"/>
      <c r="C41" s="943">
        <v>291</v>
      </c>
      <c r="D41" s="943"/>
      <c r="E41" s="946" t="s">
        <v>523</v>
      </c>
      <c r="F41" s="944">
        <f>F42</f>
        <v>300</v>
      </c>
      <c r="G41" s="947">
        <f>G42</f>
        <v>300</v>
      </c>
    </row>
    <row r="42" spans="1:7" s="872" customFormat="1">
      <c r="A42" s="928"/>
      <c r="B42" s="929"/>
      <c r="C42" s="929"/>
      <c r="D42" s="932" t="s">
        <v>63</v>
      </c>
      <c r="E42" s="931" t="s">
        <v>523</v>
      </c>
      <c r="F42" s="933">
        <v>300</v>
      </c>
      <c r="G42" s="934">
        <v>300</v>
      </c>
    </row>
    <row r="43" spans="1:7">
      <c r="A43" s="942"/>
      <c r="B43" s="943"/>
      <c r="C43" s="943">
        <v>292</v>
      </c>
      <c r="D43" s="943"/>
      <c r="E43" s="943" t="s">
        <v>188</v>
      </c>
      <c r="F43" s="944">
        <f>F44+F45</f>
        <v>17000</v>
      </c>
      <c r="G43" s="944">
        <f>G44+G45</f>
        <v>12000</v>
      </c>
    </row>
    <row r="44" spans="1:7">
      <c r="A44" s="30">
        <v>41</v>
      </c>
      <c r="B44" s="256"/>
      <c r="C44" s="256"/>
      <c r="D44" s="266" t="s">
        <v>66</v>
      </c>
      <c r="E44" s="256" t="s">
        <v>189</v>
      </c>
      <c r="F44" s="365">
        <v>7000</v>
      </c>
      <c r="G44" s="597">
        <v>7000</v>
      </c>
    </row>
    <row r="45" spans="1:7">
      <c r="A45" s="30">
        <v>41</v>
      </c>
      <c r="B45" s="256"/>
      <c r="C45" s="256"/>
      <c r="D45" s="266" t="s">
        <v>190</v>
      </c>
      <c r="E45" s="256" t="s">
        <v>191</v>
      </c>
      <c r="F45" s="365">
        <v>10000</v>
      </c>
      <c r="G45" s="597">
        <v>5000</v>
      </c>
    </row>
    <row r="46" spans="1:7">
      <c r="A46" s="298"/>
      <c r="B46" s="299">
        <v>300</v>
      </c>
      <c r="C46" s="299"/>
      <c r="D46" s="299"/>
      <c r="E46" s="299" t="s">
        <v>172</v>
      </c>
      <c r="F46" s="364">
        <f>F47+F50</f>
        <v>548300</v>
      </c>
      <c r="G46" s="364">
        <f>G47+G50</f>
        <v>580651</v>
      </c>
    </row>
    <row r="47" spans="1:7">
      <c r="A47" s="264"/>
      <c r="B47" s="265">
        <v>310</v>
      </c>
      <c r="C47" s="265"/>
      <c r="D47" s="265"/>
      <c r="E47" s="265" t="s">
        <v>193</v>
      </c>
      <c r="F47" s="60">
        <f>F48</f>
        <v>1700</v>
      </c>
      <c r="G47" s="60">
        <f>G48</f>
        <v>1700</v>
      </c>
    </row>
    <row r="48" spans="1:7">
      <c r="A48" s="288"/>
      <c r="B48" s="289"/>
      <c r="C48" s="289">
        <v>311</v>
      </c>
      <c r="D48" s="289"/>
      <c r="E48" s="289" t="s">
        <v>6</v>
      </c>
      <c r="F48" s="370">
        <f>F49</f>
        <v>1700</v>
      </c>
      <c r="G48" s="370">
        <f>G49</f>
        <v>1700</v>
      </c>
    </row>
    <row r="49" spans="1:8">
      <c r="A49" s="30">
        <v>72</v>
      </c>
      <c r="B49" s="256"/>
      <c r="C49" s="256">
        <v>311</v>
      </c>
      <c r="D49" s="256"/>
      <c r="E49" s="256" t="s">
        <v>5</v>
      </c>
      <c r="F49" s="365">
        <v>1700</v>
      </c>
      <c r="G49" s="597">
        <v>1700</v>
      </c>
    </row>
    <row r="50" spans="1:8">
      <c r="A50" s="945"/>
      <c r="B50" s="943"/>
      <c r="C50" s="943">
        <v>312</v>
      </c>
      <c r="D50" s="943"/>
      <c r="E50" s="943" t="s">
        <v>194</v>
      </c>
      <c r="F50" s="944">
        <f>F51+F52+F53+F54+F56+F57</f>
        <v>546600</v>
      </c>
      <c r="G50" s="944">
        <f>G51+G52+G53+G54+G56+G57</f>
        <v>578951</v>
      </c>
    </row>
    <row r="51" spans="1:8">
      <c r="A51" s="30">
        <v>111</v>
      </c>
      <c r="B51" s="256"/>
      <c r="C51" s="256"/>
      <c r="D51" s="266" t="s">
        <v>64</v>
      </c>
      <c r="E51" s="256" t="s">
        <v>195</v>
      </c>
      <c r="F51" s="365">
        <v>125000</v>
      </c>
      <c r="G51" s="597">
        <v>130000</v>
      </c>
    </row>
    <row r="52" spans="1:8">
      <c r="A52" s="30">
        <v>111</v>
      </c>
      <c r="B52" s="256"/>
      <c r="C52" s="256"/>
      <c r="D52" s="266"/>
      <c r="E52" s="277" t="s">
        <v>1</v>
      </c>
      <c r="F52" s="365">
        <v>10000</v>
      </c>
      <c r="G52" s="599">
        <v>10000</v>
      </c>
    </row>
    <row r="53" spans="1:8">
      <c r="A53" s="30">
        <v>1161</v>
      </c>
      <c r="B53" s="256"/>
      <c r="C53" s="256"/>
      <c r="D53" s="266"/>
      <c r="E53" s="277" t="s">
        <v>450</v>
      </c>
      <c r="F53" s="365">
        <v>4250</v>
      </c>
      <c r="G53" s="930">
        <v>4250</v>
      </c>
    </row>
    <row r="54" spans="1:8">
      <c r="A54" s="30">
        <v>1162</v>
      </c>
      <c r="B54" s="256"/>
      <c r="C54" s="256"/>
      <c r="D54" s="266"/>
      <c r="E54" s="277" t="s">
        <v>450</v>
      </c>
      <c r="F54" s="365">
        <v>750</v>
      </c>
      <c r="G54" s="597">
        <v>750</v>
      </c>
    </row>
    <row r="55" spans="1:8">
      <c r="A55" s="30" t="s">
        <v>491</v>
      </c>
      <c r="B55" s="256"/>
      <c r="C55" s="256"/>
      <c r="D55" s="266" t="s">
        <v>64</v>
      </c>
      <c r="E55" s="277" t="s">
        <v>456</v>
      </c>
      <c r="F55" s="365">
        <v>0</v>
      </c>
      <c r="G55" s="597">
        <v>0</v>
      </c>
    </row>
    <row r="56" spans="1:8">
      <c r="A56" s="30"/>
      <c r="B56" s="256"/>
      <c r="C56" s="256"/>
      <c r="D56" s="266" t="s">
        <v>2</v>
      </c>
      <c r="E56" s="277" t="s">
        <v>3</v>
      </c>
      <c r="F56" s="365">
        <v>351000</v>
      </c>
      <c r="G56" s="597">
        <v>365000</v>
      </c>
    </row>
    <row r="57" spans="1:8">
      <c r="A57" s="30">
        <v>41</v>
      </c>
      <c r="B57" s="256"/>
      <c r="C57" s="256"/>
      <c r="D57" s="266"/>
      <c r="E57" s="256" t="s">
        <v>4</v>
      </c>
      <c r="F57" s="256">
        <v>55600</v>
      </c>
      <c r="G57" s="934">
        <v>68951</v>
      </c>
    </row>
    <row r="58" spans="1:8" ht="13.5" thickBot="1">
      <c r="A58" s="290"/>
      <c r="B58" s="291"/>
      <c r="C58" s="292"/>
      <c r="D58" s="292"/>
      <c r="E58" s="292" t="s">
        <v>173</v>
      </c>
      <c r="F58" s="550">
        <f>F4+F7+F46</f>
        <v>1304352</v>
      </c>
      <c r="G58" s="550">
        <f>G4+G7+G46</f>
        <v>1333654</v>
      </c>
    </row>
    <row r="59" spans="1:8">
      <c r="A59" s="222"/>
      <c r="B59" s="222"/>
      <c r="C59" s="226"/>
      <c r="D59" s="226"/>
      <c r="E59" s="226"/>
      <c r="F59" s="225"/>
      <c r="G59" s="227"/>
    </row>
    <row r="60" spans="1:8" s="296" customFormat="1" ht="15.75" thickBot="1">
      <c r="A60" s="294" t="s">
        <v>174</v>
      </c>
      <c r="B60" s="295"/>
      <c r="D60" s="294"/>
      <c r="E60" s="294"/>
      <c r="F60" s="308"/>
      <c r="G60" s="935"/>
    </row>
    <row r="61" spans="1:8" ht="22.5">
      <c r="A61" s="282" t="s">
        <v>157</v>
      </c>
      <c r="B61" s="283" t="s">
        <v>61</v>
      </c>
      <c r="C61" s="284" t="s">
        <v>62</v>
      </c>
      <c r="D61" s="284" t="s">
        <v>180</v>
      </c>
      <c r="E61" s="284" t="s">
        <v>158</v>
      </c>
      <c r="F61" s="283" t="s">
        <v>474</v>
      </c>
      <c r="G61" s="285" t="s">
        <v>548</v>
      </c>
    </row>
    <row r="62" spans="1:8">
      <c r="A62" s="302"/>
      <c r="B62" s="342"/>
      <c r="C62" s="343"/>
      <c r="D62" s="343"/>
      <c r="E62" s="343"/>
      <c r="F62" s="342"/>
      <c r="G62" s="597"/>
      <c r="H62" s="66"/>
    </row>
    <row r="63" spans="1:8">
      <c r="A63" s="333"/>
      <c r="B63" s="334">
        <v>230</v>
      </c>
      <c r="C63" s="335"/>
      <c r="D63" s="335"/>
      <c r="E63" s="335" t="s">
        <v>78</v>
      </c>
      <c r="F63" s="372">
        <f>F64</f>
        <v>0</v>
      </c>
      <c r="G63" s="303">
        <f>G64</f>
        <v>0</v>
      </c>
      <c r="H63" s="66"/>
    </row>
    <row r="64" spans="1:8">
      <c r="A64" s="344"/>
      <c r="B64" s="345"/>
      <c r="C64" s="346">
        <v>231</v>
      </c>
      <c r="D64" s="346"/>
      <c r="E64" s="346" t="s">
        <v>175</v>
      </c>
      <c r="F64" s="948">
        <v>0</v>
      </c>
      <c r="G64" s="304">
        <v>0</v>
      </c>
      <c r="H64" s="66"/>
    </row>
    <row r="65" spans="1:8">
      <c r="A65" s="347">
        <v>41</v>
      </c>
      <c r="B65" s="348"/>
      <c r="C65" s="349">
        <v>231</v>
      </c>
      <c r="D65" s="349"/>
      <c r="E65" s="349" t="s">
        <v>176</v>
      </c>
      <c r="F65" s="949">
        <v>0</v>
      </c>
      <c r="G65" s="597"/>
      <c r="H65" s="66"/>
    </row>
    <row r="66" spans="1:8">
      <c r="A66" s="350"/>
      <c r="B66" s="351">
        <v>320</v>
      </c>
      <c r="C66" s="335"/>
      <c r="D66" s="335"/>
      <c r="E66" s="335" t="s">
        <v>7</v>
      </c>
      <c r="F66" s="372">
        <v>0</v>
      </c>
      <c r="G66" s="303">
        <f>G67</f>
        <v>0</v>
      </c>
      <c r="H66" s="66"/>
    </row>
    <row r="67" spans="1:8">
      <c r="A67" s="271"/>
      <c r="B67" s="238"/>
      <c r="C67" s="272">
        <v>322</v>
      </c>
      <c r="D67" s="272"/>
      <c r="E67" s="272" t="s">
        <v>177</v>
      </c>
      <c r="F67" s="197">
        <v>0</v>
      </c>
      <c r="G67" s="252">
        <f>G68+G69</f>
        <v>0</v>
      </c>
      <c r="H67" s="66"/>
    </row>
    <row r="68" spans="1:8">
      <c r="A68" s="271">
        <v>111</v>
      </c>
      <c r="B68" s="238"/>
      <c r="C68" s="272"/>
      <c r="D68" s="273" t="s">
        <v>64</v>
      </c>
      <c r="E68" s="238" t="s">
        <v>0</v>
      </c>
      <c r="F68" s="203">
        <v>0</v>
      </c>
      <c r="G68" s="274">
        <v>0</v>
      </c>
      <c r="H68" s="66"/>
    </row>
    <row r="69" spans="1:8">
      <c r="A69" s="30">
        <v>41</v>
      </c>
      <c r="B69" s="256"/>
      <c r="C69" s="277"/>
      <c r="D69" s="286" t="s">
        <v>68</v>
      </c>
      <c r="E69" s="277" t="s">
        <v>316</v>
      </c>
      <c r="F69" s="365">
        <v>0</v>
      </c>
      <c r="G69" s="597">
        <v>0</v>
      </c>
      <c r="H69" s="66"/>
    </row>
    <row r="70" spans="1:8" ht="13.5" thickBot="1">
      <c r="A70" s="339"/>
      <c r="B70" s="340"/>
      <c r="C70" s="341"/>
      <c r="D70" s="341"/>
      <c r="E70" s="341" t="s">
        <v>84</v>
      </c>
      <c r="F70" s="373">
        <f>F67</f>
        <v>0</v>
      </c>
      <c r="G70" s="305">
        <f>G67</f>
        <v>0</v>
      </c>
      <c r="H70" s="66"/>
    </row>
    <row r="71" spans="1:8">
      <c r="A71" s="230"/>
      <c r="B71" s="230"/>
      <c r="C71" s="231"/>
      <c r="D71" s="231"/>
      <c r="E71" s="231"/>
      <c r="F71" s="232"/>
      <c r="G71" s="939"/>
    </row>
    <row r="72" spans="1:8">
      <c r="A72" s="230"/>
      <c r="B72" s="230"/>
      <c r="C72" s="231"/>
      <c r="D72" s="231"/>
      <c r="E72" s="231"/>
      <c r="F72" s="232"/>
      <c r="G72" s="940"/>
    </row>
    <row r="73" spans="1:8" s="296" customFormat="1" ht="15">
      <c r="A73" s="293" t="s">
        <v>178</v>
      </c>
      <c r="B73" s="297"/>
      <c r="D73" s="293"/>
      <c r="E73" s="293"/>
      <c r="F73" s="308"/>
    </row>
    <row r="74" spans="1:8" ht="13.5" thickBot="1">
      <c r="A74" s="222"/>
      <c r="B74" s="222"/>
      <c r="C74" s="222"/>
      <c r="D74" s="222"/>
      <c r="E74" s="222"/>
      <c r="F74" s="225"/>
      <c r="G74" s="941"/>
    </row>
    <row r="75" spans="1:8" ht="22.5">
      <c r="A75" s="282" t="s">
        <v>157</v>
      </c>
      <c r="B75" s="283" t="s">
        <v>61</v>
      </c>
      <c r="C75" s="284" t="s">
        <v>62</v>
      </c>
      <c r="D75" s="284" t="s">
        <v>180</v>
      </c>
      <c r="E75" s="284" t="s">
        <v>158</v>
      </c>
      <c r="F75" s="283" t="s">
        <v>474</v>
      </c>
      <c r="G75" s="595" t="s">
        <v>548</v>
      </c>
    </row>
    <row r="76" spans="1:8">
      <c r="A76" s="330"/>
      <c r="B76" s="331">
        <v>400</v>
      </c>
      <c r="C76" s="332"/>
      <c r="D76" s="332"/>
      <c r="E76" s="332" t="s">
        <v>11</v>
      </c>
      <c r="F76" s="378">
        <f>F78</f>
        <v>0</v>
      </c>
      <c r="G76" s="306">
        <f>G78</f>
        <v>0</v>
      </c>
    </row>
    <row r="77" spans="1:8">
      <c r="A77" s="30"/>
      <c r="B77" s="256"/>
      <c r="C77" s="256"/>
      <c r="D77" s="256"/>
      <c r="E77" s="256"/>
      <c r="F77" s="256"/>
      <c r="G77" s="597"/>
    </row>
    <row r="78" spans="1:8">
      <c r="A78" s="333"/>
      <c r="B78" s="334">
        <v>450</v>
      </c>
      <c r="C78" s="335"/>
      <c r="D78" s="335"/>
      <c r="E78" s="335" t="s">
        <v>8</v>
      </c>
      <c r="F78" s="372">
        <f>F79</f>
        <v>0</v>
      </c>
      <c r="G78" s="303">
        <f>G79+G80</f>
        <v>0</v>
      </c>
    </row>
    <row r="79" spans="1:8">
      <c r="A79" s="336"/>
      <c r="B79" s="337"/>
      <c r="C79" s="338">
        <v>454</v>
      </c>
      <c r="D79" s="338"/>
      <c r="E79" s="338" t="s">
        <v>9</v>
      </c>
      <c r="F79" s="374">
        <f>F80</f>
        <v>0</v>
      </c>
      <c r="G79" s="678"/>
    </row>
    <row r="80" spans="1:8">
      <c r="A80" s="30">
        <v>46</v>
      </c>
      <c r="B80" s="256"/>
      <c r="C80" s="256"/>
      <c r="D80" s="266" t="s">
        <v>64</v>
      </c>
      <c r="E80" s="256" t="s">
        <v>10</v>
      </c>
      <c r="F80" s="365">
        <v>0</v>
      </c>
      <c r="G80" s="307">
        <f>G81</f>
        <v>0</v>
      </c>
    </row>
    <row r="81" spans="1:7" ht="13.5" thickBot="1">
      <c r="A81" s="339"/>
      <c r="B81" s="340"/>
      <c r="C81" s="341"/>
      <c r="D81" s="341"/>
      <c r="E81" s="341" t="s">
        <v>179</v>
      </c>
      <c r="F81" s="373">
        <f>F76</f>
        <v>0</v>
      </c>
      <c r="G81" s="950">
        <v>0</v>
      </c>
    </row>
    <row r="82" spans="1:7">
      <c r="A82" s="230"/>
      <c r="B82" s="230"/>
      <c r="C82" s="231"/>
      <c r="D82" s="231"/>
      <c r="E82" s="231"/>
      <c r="F82" s="232"/>
    </row>
    <row r="83" spans="1:7">
      <c r="A83" s="222"/>
      <c r="B83" s="222"/>
      <c r="C83" s="35"/>
      <c r="D83" s="35"/>
      <c r="E83" s="35"/>
      <c r="F83" s="35"/>
      <c r="G83" s="935"/>
    </row>
    <row r="84" spans="1:7">
      <c r="A84" s="222"/>
      <c r="B84" s="222"/>
      <c r="C84" s="35"/>
      <c r="D84" s="35"/>
      <c r="E84" s="35"/>
      <c r="F84" s="35"/>
      <c r="G84" s="935"/>
    </row>
    <row r="85" spans="1:7">
      <c r="A85" s="222"/>
      <c r="B85" s="222"/>
      <c r="C85" s="35"/>
      <c r="D85" s="35"/>
      <c r="E85" s="35"/>
      <c r="F85" s="35"/>
      <c r="G85" s="935"/>
    </row>
    <row r="86" spans="1:7">
      <c r="A86" s="192"/>
      <c r="B86" s="192"/>
      <c r="E86" s="195"/>
      <c r="G86" s="935"/>
    </row>
    <row r="87" spans="1:7">
      <c r="A87" s="192"/>
      <c r="B87" s="192"/>
      <c r="G87" s="935"/>
    </row>
    <row r="88" spans="1:7">
      <c r="A88" s="192"/>
      <c r="B88" s="192"/>
      <c r="G88" s="935"/>
    </row>
    <row r="89" spans="1:7">
      <c r="A89" s="192"/>
      <c r="B89" s="192"/>
      <c r="G89" s="935"/>
    </row>
    <row r="90" spans="1:7">
      <c r="A90" s="192"/>
      <c r="B90" s="192"/>
      <c r="G90" s="936"/>
    </row>
    <row r="91" spans="1:7">
      <c r="A91" s="192"/>
      <c r="B91" s="192"/>
      <c r="G91" s="937"/>
    </row>
    <row r="92" spans="1:7">
      <c r="A92" s="192"/>
      <c r="B92" s="192"/>
      <c r="G92" s="935"/>
    </row>
    <row r="93" spans="1:7">
      <c r="A93" s="192"/>
      <c r="B93" s="192"/>
      <c r="G93" s="938"/>
    </row>
    <row r="94" spans="1:7">
      <c r="A94" s="192"/>
      <c r="B94" s="192"/>
    </row>
    <row r="95" spans="1:7">
      <c r="A95" s="192"/>
      <c r="B95" s="192"/>
    </row>
    <row r="96" spans="1:7">
      <c r="A96" s="192"/>
      <c r="B96" s="192"/>
    </row>
    <row r="97" spans="1:7">
      <c r="A97" s="192"/>
      <c r="B97" s="192"/>
    </row>
    <row r="98" spans="1:7">
      <c r="A98" s="192"/>
      <c r="B98" s="192"/>
    </row>
    <row r="99" spans="1:7">
      <c r="A99" s="192"/>
      <c r="B99" s="192"/>
    </row>
    <row r="100" spans="1:7">
      <c r="A100" s="192"/>
      <c r="B100" s="192"/>
    </row>
    <row r="102" spans="1:7">
      <c r="G102" s="936"/>
    </row>
    <row r="103" spans="1:7">
      <c r="G103" s="938"/>
    </row>
    <row r="104" spans="1:7">
      <c r="G104" s="936"/>
    </row>
  </sheetData>
  <phoneticPr fontId="2" type="noConversion"/>
  <pageMargins left="0.75" right="0.75" top="1" bottom="1" header="0.4921259845" footer="0.4921259845"/>
  <pageSetup paperSize="9" scale="93" orientation="landscape" r:id="rId1"/>
  <headerFooter alignWithMargins="0">
    <oddFooter>&amp;C15</oddFooter>
  </headerFooter>
  <rowBreaks count="2" manualBreakCount="2">
    <brk id="35" max="7" man="1"/>
    <brk id="72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K27"/>
  <sheetViews>
    <sheetView view="pageLayout" topLeftCell="A10" workbookViewId="0">
      <selection activeCell="I5" sqref="I5:I8"/>
    </sheetView>
  </sheetViews>
  <sheetFormatPr defaultRowHeight="12.75"/>
  <cols>
    <col min="1" max="1" width="3.85546875" style="10" customWidth="1"/>
    <col min="2" max="2" width="4.28515625" style="9" customWidth="1"/>
    <col min="3" max="3" width="7.28515625" customWidth="1"/>
    <col min="4" max="4" width="2.28515625" customWidth="1"/>
    <col min="5" max="5" width="42" customWidth="1"/>
    <col min="6" max="6" width="8" customWidth="1"/>
    <col min="7" max="7" width="9.5703125" customWidth="1"/>
    <col min="8" max="8" width="7.7109375" customWidth="1"/>
    <col min="10" max="10" width="8" customWidth="1"/>
    <col min="11" max="11" width="9.42578125" customWidth="1"/>
  </cols>
  <sheetData>
    <row r="1" spans="1:11">
      <c r="A1" s="64"/>
      <c r="B1" s="65"/>
      <c r="C1" s="66"/>
      <c r="D1" s="66"/>
      <c r="E1" s="66"/>
    </row>
    <row r="2" spans="1:11" ht="15.75">
      <c r="B2" s="44" t="s">
        <v>197</v>
      </c>
    </row>
    <row r="3" spans="1:11" ht="13.5" thickBot="1">
      <c r="K3" s="544" t="s">
        <v>472</v>
      </c>
    </row>
    <row r="4" spans="1:11" ht="13.5" customHeight="1">
      <c r="A4" s="1552"/>
      <c r="B4" s="1553"/>
      <c r="C4" s="1553"/>
      <c r="D4" s="1553"/>
      <c r="E4" s="1553"/>
      <c r="F4" s="1555" t="s">
        <v>306</v>
      </c>
      <c r="G4" s="1555"/>
      <c r="H4" s="1555" t="s">
        <v>306</v>
      </c>
      <c r="I4" s="1557"/>
      <c r="J4" s="1555" t="s">
        <v>564</v>
      </c>
      <c r="K4" s="1555"/>
    </row>
    <row r="5" spans="1:11" ht="18.75" customHeight="1">
      <c r="A5" s="217"/>
      <c r="B5" s="242"/>
      <c r="C5" s="243"/>
      <c r="D5" s="210"/>
      <c r="E5" s="212"/>
      <c r="F5" s="1554" t="s">
        <v>60</v>
      </c>
      <c r="G5" s="1554" t="s">
        <v>59</v>
      </c>
      <c r="H5" s="1554" t="s">
        <v>60</v>
      </c>
      <c r="I5" s="1556" t="s">
        <v>59</v>
      </c>
      <c r="J5" s="1554" t="s">
        <v>60</v>
      </c>
      <c r="K5" s="1554" t="s">
        <v>59</v>
      </c>
    </row>
    <row r="6" spans="1:11">
      <c r="A6" s="217"/>
      <c r="B6" s="209" t="s">
        <v>353</v>
      </c>
      <c r="C6" s="210" t="s">
        <v>57</v>
      </c>
      <c r="D6" s="1425" t="s">
        <v>58</v>
      </c>
      <c r="E6" s="1426"/>
      <c r="F6" s="1554"/>
      <c r="G6" s="1554"/>
      <c r="H6" s="1554"/>
      <c r="I6" s="1556"/>
      <c r="J6" s="1554"/>
      <c r="K6" s="1554"/>
    </row>
    <row r="7" spans="1:11" ht="22.5">
      <c r="A7" s="217"/>
      <c r="B7" s="211" t="s">
        <v>350</v>
      </c>
      <c r="C7" s="210" t="s">
        <v>115</v>
      </c>
      <c r="D7" s="210"/>
      <c r="E7" s="212" t="s">
        <v>51</v>
      </c>
      <c r="F7" s="1554"/>
      <c r="G7" s="1554"/>
      <c r="H7" s="1554"/>
      <c r="I7" s="1556"/>
      <c r="J7" s="1554"/>
      <c r="K7" s="1554"/>
    </row>
    <row r="8" spans="1:11">
      <c r="A8" s="217"/>
      <c r="B8" s="209"/>
      <c r="C8" s="210"/>
      <c r="D8" s="210"/>
      <c r="E8" s="212"/>
      <c r="F8" s="1554"/>
      <c r="G8" s="1554"/>
      <c r="H8" s="1554"/>
      <c r="I8" s="1556"/>
      <c r="J8" s="1554"/>
      <c r="K8" s="1554"/>
    </row>
    <row r="9" spans="1:11" ht="15">
      <c r="A9" s="49">
        <v>1</v>
      </c>
      <c r="B9" s="213" t="s">
        <v>204</v>
      </c>
      <c r="C9" s="214"/>
      <c r="D9" s="215"/>
      <c r="E9" s="215"/>
      <c r="F9" s="514">
        <f>'P1'!K9</f>
        <v>27290</v>
      </c>
      <c r="G9" s="514">
        <f>'P1'!Q48</f>
        <v>0</v>
      </c>
      <c r="H9" s="514">
        <f>H10+H12+H16+H22</f>
        <v>26475</v>
      </c>
      <c r="I9" s="312">
        <f>I10+I12+I16+I22</f>
        <v>0</v>
      </c>
      <c r="J9" s="514">
        <f>J10+J12+J14+J16+J18+J20+J21+J22+J24+J26</f>
        <v>27290</v>
      </c>
      <c r="K9" s="514">
        <f>K10+K12+K16+K22</f>
        <v>0</v>
      </c>
    </row>
    <row r="10" spans="1:11">
      <c r="A10" s="49">
        <f>A9+1</f>
        <v>2</v>
      </c>
      <c r="B10" s="82">
        <v>1</v>
      </c>
      <c r="C10" s="201" t="s">
        <v>311</v>
      </c>
      <c r="D10" s="122"/>
      <c r="E10" s="122"/>
      <c r="F10" s="88">
        <f>'P1'!K10</f>
        <v>16440</v>
      </c>
      <c r="G10" s="88"/>
      <c r="H10" s="88">
        <f>H11</f>
        <v>16440</v>
      </c>
      <c r="I10" s="161">
        <v>0</v>
      </c>
      <c r="J10" s="88">
        <f>J11</f>
        <v>16440</v>
      </c>
      <c r="K10" s="88">
        <f>K11</f>
        <v>0</v>
      </c>
    </row>
    <row r="11" spans="1:11">
      <c r="A11" s="49">
        <f>A10+1</f>
        <v>3</v>
      </c>
      <c r="B11" s="53"/>
      <c r="C11" s="81" t="s">
        <v>138</v>
      </c>
      <c r="D11" s="54" t="s">
        <v>130</v>
      </c>
      <c r="E11" s="54"/>
      <c r="F11" s="58">
        <f>'P1'!K11+'P1'!K18</f>
        <v>16440</v>
      </c>
      <c r="G11" s="58"/>
      <c r="H11" s="58">
        <v>16440</v>
      </c>
      <c r="I11" s="166">
        <v>0</v>
      </c>
      <c r="J11" s="58">
        <f>'P1'!K10</f>
        <v>16440</v>
      </c>
      <c r="K11" s="58">
        <f>'P1'!Q9</f>
        <v>0</v>
      </c>
    </row>
    <row r="12" spans="1:11">
      <c r="A12" s="49">
        <f>A11+1</f>
        <v>4</v>
      </c>
      <c r="B12" s="82">
        <v>2</v>
      </c>
      <c r="C12" s="201" t="s">
        <v>129</v>
      </c>
      <c r="D12" s="122"/>
      <c r="E12" s="122"/>
      <c r="F12" s="88">
        <f>'P1'!K26</f>
        <v>100</v>
      </c>
      <c r="G12" s="88"/>
      <c r="H12" s="88">
        <f>H13</f>
        <v>35</v>
      </c>
      <c r="I12" s="161">
        <v>0</v>
      </c>
      <c r="J12" s="88">
        <f>J13</f>
        <v>100</v>
      </c>
      <c r="K12" s="88">
        <v>0</v>
      </c>
    </row>
    <row r="13" spans="1:11">
      <c r="A13" s="49">
        <f>A12+1</f>
        <v>5</v>
      </c>
      <c r="B13" s="53"/>
      <c r="C13" s="81" t="s">
        <v>32</v>
      </c>
      <c r="D13" s="54" t="s">
        <v>33</v>
      </c>
      <c r="E13" s="54"/>
      <c r="F13" s="58">
        <f>'P1'!K27</f>
        <v>100</v>
      </c>
      <c r="G13" s="58"/>
      <c r="H13" s="58">
        <v>35</v>
      </c>
      <c r="I13" s="166">
        <v>0</v>
      </c>
      <c r="J13" s="58">
        <f>'P1'!K27</f>
        <v>100</v>
      </c>
      <c r="K13" s="58">
        <v>0</v>
      </c>
    </row>
    <row r="14" spans="1:11">
      <c r="A14" s="49">
        <v>6</v>
      </c>
      <c r="B14" s="82">
        <v>3</v>
      </c>
      <c r="C14" s="201" t="s">
        <v>408</v>
      </c>
      <c r="D14" s="122"/>
      <c r="E14" s="122"/>
      <c r="F14" s="88">
        <f>'P1'!K29</f>
        <v>200</v>
      </c>
      <c r="G14" s="88"/>
      <c r="H14" s="88">
        <f>H15</f>
        <v>0</v>
      </c>
      <c r="I14" s="161">
        <v>0</v>
      </c>
      <c r="J14" s="88">
        <f>J15</f>
        <v>200</v>
      </c>
      <c r="K14" s="88">
        <v>0</v>
      </c>
    </row>
    <row r="15" spans="1:11">
      <c r="A15" s="49">
        <v>7</v>
      </c>
      <c r="B15" s="204"/>
      <c r="C15" s="81" t="s">
        <v>32</v>
      </c>
      <c r="D15" s="54" t="s">
        <v>33</v>
      </c>
      <c r="E15" s="54"/>
      <c r="F15" s="58">
        <f>'P1'!K30</f>
        <v>200</v>
      </c>
      <c r="G15" s="58"/>
      <c r="H15" s="58">
        <v>0</v>
      </c>
      <c r="I15" s="166">
        <v>0</v>
      </c>
      <c r="J15" s="58">
        <f>'P1'!K30</f>
        <v>200</v>
      </c>
      <c r="K15" s="58">
        <v>0</v>
      </c>
    </row>
    <row r="16" spans="1:11">
      <c r="A16" s="49">
        <v>8</v>
      </c>
      <c r="B16" s="82">
        <v>4</v>
      </c>
      <c r="C16" s="201" t="s">
        <v>341</v>
      </c>
      <c r="D16" s="122"/>
      <c r="E16" s="122"/>
      <c r="F16" s="88">
        <f>'P1'!K32</f>
        <v>10000</v>
      </c>
      <c r="G16" s="88"/>
      <c r="H16" s="88">
        <f>H17</f>
        <v>10000</v>
      </c>
      <c r="I16" s="161">
        <v>0</v>
      </c>
      <c r="J16" s="88">
        <f>J17</f>
        <v>10000</v>
      </c>
      <c r="K16" s="88">
        <v>0</v>
      </c>
    </row>
    <row r="17" spans="1:11">
      <c r="A17" s="49">
        <v>9</v>
      </c>
      <c r="B17" s="156"/>
      <c r="C17" s="81" t="s">
        <v>342</v>
      </c>
      <c r="D17" s="54" t="s">
        <v>343</v>
      </c>
      <c r="E17" s="54"/>
      <c r="F17" s="552">
        <f>'P1'!K33</f>
        <v>10000</v>
      </c>
      <c r="G17" s="552"/>
      <c r="H17" s="552">
        <v>10000</v>
      </c>
      <c r="I17" s="179">
        <v>0</v>
      </c>
      <c r="J17" s="552">
        <f>'P1'!K32</f>
        <v>10000</v>
      </c>
      <c r="K17" s="552">
        <v>0</v>
      </c>
    </row>
    <row r="18" spans="1:11">
      <c r="A18" s="311">
        <v>10</v>
      </c>
      <c r="B18" s="82">
        <v>5</v>
      </c>
      <c r="C18" s="201" t="s">
        <v>346</v>
      </c>
      <c r="D18" s="314"/>
      <c r="E18" s="314"/>
      <c r="F18" s="553">
        <f>'P1'!K48</f>
        <v>300</v>
      </c>
      <c r="G18" s="554"/>
      <c r="H18" s="554">
        <f>H19</f>
        <v>300</v>
      </c>
      <c r="I18" s="315">
        <v>0</v>
      </c>
      <c r="J18" s="553">
        <f>J19</f>
        <v>300</v>
      </c>
      <c r="K18" s="554">
        <v>0</v>
      </c>
    </row>
    <row r="19" spans="1:11">
      <c r="A19" s="311">
        <v>11</v>
      </c>
      <c r="B19" s="249"/>
      <c r="C19" s="309" t="s">
        <v>360</v>
      </c>
      <c r="D19" s="310" t="s">
        <v>361</v>
      </c>
      <c r="E19" s="54"/>
      <c r="F19" s="870">
        <f>'P1'!K49</f>
        <v>300</v>
      </c>
      <c r="G19" s="563"/>
      <c r="H19" s="563">
        <v>300</v>
      </c>
      <c r="I19" s="313">
        <v>0</v>
      </c>
      <c r="J19" s="555">
        <f>'P1'!K48</f>
        <v>300</v>
      </c>
      <c r="K19" s="216">
        <v>0</v>
      </c>
    </row>
    <row r="20" spans="1:11">
      <c r="A20" s="49">
        <v>12</v>
      </c>
      <c r="B20" s="82">
        <v>6</v>
      </c>
      <c r="C20" s="201" t="s">
        <v>347</v>
      </c>
      <c r="D20" s="122"/>
      <c r="E20" s="122"/>
      <c r="F20" s="88">
        <f>'P1'!K51</f>
        <v>0</v>
      </c>
      <c r="G20" s="88"/>
      <c r="H20" s="88">
        <v>0</v>
      </c>
      <c r="I20" s="161">
        <v>0</v>
      </c>
      <c r="J20" s="88">
        <f>'P1'!K51</f>
        <v>0</v>
      </c>
      <c r="K20" s="88">
        <v>0</v>
      </c>
    </row>
    <row r="21" spans="1:11">
      <c r="A21" s="49">
        <v>13</v>
      </c>
      <c r="B21" s="82">
        <v>7</v>
      </c>
      <c r="C21" s="201" t="s">
        <v>409</v>
      </c>
      <c r="D21" s="122"/>
      <c r="E21" s="122"/>
      <c r="F21" s="88">
        <f>'P1'!K52</f>
        <v>0</v>
      </c>
      <c r="G21" s="88"/>
      <c r="H21" s="88">
        <v>0</v>
      </c>
      <c r="I21" s="161">
        <v>0</v>
      </c>
      <c r="J21" s="88">
        <v>0</v>
      </c>
      <c r="K21" s="88">
        <v>0</v>
      </c>
    </row>
    <row r="22" spans="1:11">
      <c r="A22" s="49">
        <v>14</v>
      </c>
      <c r="B22" s="82">
        <v>8</v>
      </c>
      <c r="C22" s="201" t="s">
        <v>278</v>
      </c>
      <c r="D22" s="122"/>
      <c r="E22" s="122"/>
      <c r="F22" s="88">
        <f>'P1'!K54</f>
        <v>0</v>
      </c>
      <c r="G22" s="88"/>
      <c r="H22" s="88">
        <f>H23</f>
        <v>0</v>
      </c>
      <c r="I22" s="161">
        <v>0</v>
      </c>
      <c r="J22" s="88">
        <v>0</v>
      </c>
      <c r="K22" s="88">
        <v>0</v>
      </c>
    </row>
    <row r="23" spans="1:11">
      <c r="A23" s="49">
        <v>15</v>
      </c>
      <c r="B23" s="53"/>
      <c r="C23" s="81" t="s">
        <v>23</v>
      </c>
      <c r="D23" s="54" t="s">
        <v>278</v>
      </c>
      <c r="E23" s="54"/>
      <c r="F23" s="58">
        <f>'P1'!K54</f>
        <v>0</v>
      </c>
      <c r="G23" s="58"/>
      <c r="H23" s="58">
        <v>0</v>
      </c>
      <c r="I23" s="166">
        <v>0</v>
      </c>
      <c r="J23" s="58">
        <v>0</v>
      </c>
      <c r="K23" s="58">
        <v>0</v>
      </c>
    </row>
    <row r="24" spans="1:11">
      <c r="A24" s="49">
        <v>16</v>
      </c>
      <c r="B24" s="82">
        <v>9</v>
      </c>
      <c r="C24" s="201" t="s">
        <v>410</v>
      </c>
      <c r="D24" s="122"/>
      <c r="E24" s="122"/>
      <c r="F24" s="88">
        <f>'P1'!K57</f>
        <v>200</v>
      </c>
      <c r="G24" s="88"/>
      <c r="H24" s="88">
        <f>H25</f>
        <v>200</v>
      </c>
      <c r="I24" s="161">
        <v>0</v>
      </c>
      <c r="J24" s="88">
        <f>J25</f>
        <v>200</v>
      </c>
      <c r="K24" s="88">
        <v>0</v>
      </c>
    </row>
    <row r="25" spans="1:11">
      <c r="A25" s="49">
        <v>17</v>
      </c>
      <c r="B25" s="53"/>
      <c r="C25" s="81" t="s">
        <v>254</v>
      </c>
      <c r="D25" s="54" t="s">
        <v>253</v>
      </c>
      <c r="E25" s="54"/>
      <c r="F25" s="58">
        <f>'P1'!K58</f>
        <v>200</v>
      </c>
      <c r="G25" s="58"/>
      <c r="H25" s="58">
        <v>200</v>
      </c>
      <c r="I25" s="166">
        <v>0</v>
      </c>
      <c r="J25" s="58">
        <f>'P1'!K57</f>
        <v>200</v>
      </c>
      <c r="K25" s="58">
        <v>0</v>
      </c>
    </row>
    <row r="26" spans="1:11" ht="13.5" customHeight="1">
      <c r="A26" s="49">
        <v>18</v>
      </c>
      <c r="B26" s="82">
        <v>10</v>
      </c>
      <c r="C26" s="201" t="s">
        <v>416</v>
      </c>
      <c r="D26" s="122"/>
      <c r="E26" s="122"/>
      <c r="F26" s="88">
        <f>'P1'!K61</f>
        <v>50</v>
      </c>
      <c r="G26" s="423"/>
      <c r="H26" s="88">
        <f>H27</f>
        <v>50</v>
      </c>
      <c r="I26" s="424">
        <v>0</v>
      </c>
      <c r="J26" s="88">
        <f>J27</f>
        <v>50</v>
      </c>
      <c r="K26" s="423">
        <v>0</v>
      </c>
    </row>
    <row r="27" spans="1:11" ht="13.5" thickBot="1">
      <c r="A27" s="50">
        <v>19</v>
      </c>
      <c r="B27" s="556" t="s">
        <v>417</v>
      </c>
      <c r="C27" s="236" t="s">
        <v>342</v>
      </c>
      <c r="D27" s="74" t="s">
        <v>314</v>
      </c>
      <c r="E27" s="74"/>
      <c r="F27" s="559">
        <f>'P1'!K62</f>
        <v>50</v>
      </c>
      <c r="G27" s="560"/>
      <c r="H27" s="561">
        <v>50</v>
      </c>
      <c r="I27" s="562">
        <v>0</v>
      </c>
      <c r="J27" s="557">
        <f>'P1'!K62</f>
        <v>50</v>
      </c>
      <c r="K27" s="558">
        <v>0</v>
      </c>
    </row>
  </sheetData>
  <mergeCells count="11">
    <mergeCell ref="A4:E4"/>
    <mergeCell ref="J5:J8"/>
    <mergeCell ref="K5:K8"/>
    <mergeCell ref="F5:F8"/>
    <mergeCell ref="D6:E6"/>
    <mergeCell ref="J4:K4"/>
    <mergeCell ref="F4:G4"/>
    <mergeCell ref="G5:G8"/>
    <mergeCell ref="H5:H8"/>
    <mergeCell ref="I5:I8"/>
    <mergeCell ref="H4:I4"/>
  </mergeCells>
  <phoneticPr fontId="2" type="noConversion"/>
  <printOptions verticalCentered="1"/>
  <pageMargins left="0.59055118110236227" right="3.937007874015748E-2" top="0.98425196850393704" bottom="0.98425196850393704" header="0.51181102362204722" footer="0.51181102362204722"/>
  <pageSetup paperSize="9" scale="85" orientation="landscape" r:id="rId1"/>
  <headerFooter alignWithMargins="0">
    <oddFooter>&amp;C17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2:K13"/>
  <sheetViews>
    <sheetView view="pageLayout" topLeftCell="A28" workbookViewId="0">
      <selection activeCell="E40" sqref="E40"/>
    </sheetView>
  </sheetViews>
  <sheetFormatPr defaultRowHeight="12.75"/>
  <cols>
    <col min="1" max="1" width="3.140625" style="10" customWidth="1"/>
    <col min="2" max="2" width="4.5703125" style="9" customWidth="1"/>
    <col min="3" max="3" width="7.28515625" customWidth="1"/>
    <col min="4" max="4" width="2.28515625" customWidth="1"/>
    <col min="5" max="5" width="35.85546875" customWidth="1"/>
    <col min="6" max="6" width="8" customWidth="1"/>
    <col min="7" max="7" width="9.28515625" customWidth="1"/>
    <col min="8" max="8" width="7.5703125" customWidth="1"/>
    <col min="9" max="9" width="9.85546875" customWidth="1"/>
    <col min="10" max="10" width="8" customWidth="1"/>
  </cols>
  <sheetData>
    <row r="2" spans="1:11" ht="15.75">
      <c r="B2" s="44" t="s">
        <v>198</v>
      </c>
    </row>
    <row r="3" spans="1:11" ht="13.5" thickBot="1">
      <c r="K3" s="544" t="s">
        <v>419</v>
      </c>
    </row>
    <row r="4" spans="1:11" ht="13.5" customHeight="1" thickBot="1">
      <c r="A4" s="1558"/>
      <c r="B4" s="1559"/>
      <c r="C4" s="1559"/>
      <c r="D4" s="1559"/>
      <c r="E4" s="1559"/>
      <c r="F4" s="1566" t="s">
        <v>306</v>
      </c>
      <c r="G4" s="1567"/>
      <c r="H4" s="1566" t="s">
        <v>490</v>
      </c>
      <c r="I4" s="1567"/>
      <c r="J4" s="1566" t="s">
        <v>564</v>
      </c>
      <c r="K4" s="1567"/>
    </row>
    <row r="5" spans="1:11" ht="18.75" customHeight="1">
      <c r="A5" s="92"/>
      <c r="B5" s="93"/>
      <c r="C5" s="94"/>
      <c r="D5" s="95"/>
      <c r="E5" s="96"/>
      <c r="F5" s="1564" t="s">
        <v>60</v>
      </c>
      <c r="G5" s="1562" t="s">
        <v>59</v>
      </c>
      <c r="H5" s="1560" t="s">
        <v>60</v>
      </c>
      <c r="I5" s="1568" t="s">
        <v>59</v>
      </c>
      <c r="J5" s="1560" t="s">
        <v>60</v>
      </c>
      <c r="K5" s="1562" t="s">
        <v>59</v>
      </c>
    </row>
    <row r="6" spans="1:11">
      <c r="A6" s="97"/>
      <c r="B6" s="98" t="s">
        <v>353</v>
      </c>
      <c r="C6" s="99" t="s">
        <v>57</v>
      </c>
      <c r="D6" s="100"/>
      <c r="E6" s="101"/>
      <c r="F6" s="1565"/>
      <c r="G6" s="1563"/>
      <c r="H6" s="1561"/>
      <c r="I6" s="1569"/>
      <c r="J6" s="1561"/>
      <c r="K6" s="1563"/>
    </row>
    <row r="7" spans="1:11" ht="22.5">
      <c r="A7" s="102"/>
      <c r="B7" s="317" t="s">
        <v>350</v>
      </c>
      <c r="C7" s="104" t="s">
        <v>115</v>
      </c>
      <c r="D7" s="105"/>
      <c r="E7" s="106" t="s">
        <v>51</v>
      </c>
      <c r="F7" s="1565"/>
      <c r="G7" s="1563"/>
      <c r="H7" s="1561"/>
      <c r="I7" s="1569"/>
      <c r="J7" s="1561"/>
      <c r="K7" s="1563"/>
    </row>
    <row r="8" spans="1:11" ht="13.5" thickBot="1">
      <c r="A8" s="107"/>
      <c r="B8" s="108"/>
      <c r="C8" s="109"/>
      <c r="D8" s="110"/>
      <c r="E8" s="111"/>
      <c r="F8" s="1565"/>
      <c r="G8" s="1563"/>
      <c r="H8" s="1561"/>
      <c r="I8" s="1569"/>
      <c r="J8" s="1561"/>
      <c r="K8" s="1563"/>
    </row>
    <row r="9" spans="1:11" ht="16.5" thickTop="1" thickBot="1">
      <c r="A9" s="48">
        <v>1</v>
      </c>
      <c r="B9" s="137" t="s">
        <v>312</v>
      </c>
      <c r="C9" s="68"/>
      <c r="D9" s="69"/>
      <c r="E9" s="70"/>
      <c r="F9" s="181">
        <f>'P2'!K9</f>
        <v>10100</v>
      </c>
      <c r="G9" s="164"/>
      <c r="H9" s="116">
        <f>H10+H12</f>
        <v>1100</v>
      </c>
      <c r="I9" s="171"/>
      <c r="J9" s="181">
        <f>J10+J12</f>
        <v>10100</v>
      </c>
      <c r="K9" s="164"/>
    </row>
    <row r="10" spans="1:11" ht="13.5" thickTop="1">
      <c r="A10" s="49">
        <f>A9+1</f>
        <v>2</v>
      </c>
      <c r="B10" s="112">
        <v>1</v>
      </c>
      <c r="C10" s="113" t="s">
        <v>131</v>
      </c>
      <c r="D10" s="114"/>
      <c r="E10" s="115"/>
      <c r="F10" s="154">
        <f>'P2'!K10</f>
        <v>10000</v>
      </c>
      <c r="G10" s="168"/>
      <c r="H10" s="128">
        <f>H11</f>
        <v>1000</v>
      </c>
      <c r="I10" s="130"/>
      <c r="J10" s="154">
        <f>J11</f>
        <v>10000</v>
      </c>
      <c r="K10" s="168"/>
    </row>
    <row r="11" spans="1:11">
      <c r="A11" s="49">
        <f>A10+1</f>
        <v>3</v>
      </c>
      <c r="B11" s="46"/>
      <c r="C11" s="51" t="s">
        <v>34</v>
      </c>
      <c r="D11" s="54" t="s">
        <v>35</v>
      </c>
      <c r="E11" s="67"/>
      <c r="F11" s="173">
        <f>'P2'!K11</f>
        <v>10000</v>
      </c>
      <c r="G11" s="167"/>
      <c r="H11" s="63">
        <v>1000</v>
      </c>
      <c r="I11" s="61"/>
      <c r="J11" s="173">
        <f>'P2'!K10</f>
        <v>10000</v>
      </c>
      <c r="K11" s="167"/>
    </row>
    <row r="12" spans="1:11">
      <c r="A12" s="49">
        <v>4</v>
      </c>
      <c r="B12" s="82">
        <v>2</v>
      </c>
      <c r="C12" s="83" t="s">
        <v>132</v>
      </c>
      <c r="D12" s="122"/>
      <c r="E12" s="85"/>
      <c r="F12" s="178">
        <f>'P2'!K15</f>
        <v>100</v>
      </c>
      <c r="G12" s="161"/>
      <c r="H12" s="87">
        <f>H13</f>
        <v>100</v>
      </c>
      <c r="I12" s="163"/>
      <c r="J12" s="178">
        <f>J13</f>
        <v>100</v>
      </c>
      <c r="K12" s="161"/>
    </row>
    <row r="13" spans="1:11" ht="13.5" thickBot="1">
      <c r="A13" s="50">
        <v>5</v>
      </c>
      <c r="B13" s="75"/>
      <c r="C13" s="184" t="s">
        <v>34</v>
      </c>
      <c r="D13" s="74" t="s">
        <v>35</v>
      </c>
      <c r="E13" s="183"/>
      <c r="F13" s="174">
        <f>'P2'!K16</f>
        <v>100</v>
      </c>
      <c r="G13" s="175"/>
      <c r="H13" s="177">
        <v>100</v>
      </c>
      <c r="I13" s="176"/>
      <c r="J13" s="174">
        <f>'P2'!K16</f>
        <v>100</v>
      </c>
      <c r="K13" s="175"/>
    </row>
  </sheetData>
  <mergeCells count="10">
    <mergeCell ref="A4:E4"/>
    <mergeCell ref="J5:J8"/>
    <mergeCell ref="K5:K8"/>
    <mergeCell ref="F5:F8"/>
    <mergeCell ref="J4:K4"/>
    <mergeCell ref="F4:G4"/>
    <mergeCell ref="H4:I4"/>
    <mergeCell ref="G5:G8"/>
    <mergeCell ref="H5:H8"/>
    <mergeCell ref="I5:I8"/>
  </mergeCells>
  <phoneticPr fontId="2" type="noConversion"/>
  <pageMargins left="0.49" right="0.28000000000000003" top="1" bottom="1" header="0.4921259845" footer="0.4921259845"/>
  <pageSetup paperSize="9" scale="85" orientation="landscape" r:id="rId1"/>
  <headerFooter alignWithMargins="0">
    <oddFooter>&amp;C18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2:K21"/>
  <sheetViews>
    <sheetView view="pageLayout" workbookViewId="0">
      <selection activeCell="H5" sqref="H5:H8"/>
    </sheetView>
  </sheetViews>
  <sheetFormatPr defaultRowHeight="12.75"/>
  <cols>
    <col min="1" max="1" width="2.7109375" style="10" customWidth="1"/>
    <col min="2" max="2" width="5.7109375" style="9" customWidth="1"/>
    <col min="3" max="3" width="7.28515625" customWidth="1"/>
    <col min="4" max="4" width="2.28515625" customWidth="1"/>
    <col min="5" max="5" width="43.42578125" customWidth="1"/>
    <col min="6" max="6" width="8.28515625" customWidth="1"/>
    <col min="7" max="7" width="9.42578125" customWidth="1"/>
    <col min="8" max="8" width="8.5703125" customWidth="1"/>
    <col min="9" max="9" width="9.5703125" customWidth="1"/>
    <col min="10" max="10" width="7.7109375" customWidth="1"/>
    <col min="11" max="11" width="9.28515625" customWidth="1"/>
  </cols>
  <sheetData>
    <row r="2" spans="1:11" ht="15.75">
      <c r="B2" s="44" t="s">
        <v>199</v>
      </c>
    </row>
    <row r="3" spans="1:11" ht="13.5" thickBot="1">
      <c r="K3" s="544" t="s">
        <v>419</v>
      </c>
    </row>
    <row r="4" spans="1:11" ht="13.5" customHeight="1">
      <c r="A4" s="320"/>
      <c r="B4" s="321"/>
      <c r="C4" s="322"/>
      <c r="D4" s="322"/>
      <c r="E4" s="323"/>
      <c r="F4" s="1576" t="s">
        <v>306</v>
      </c>
      <c r="G4" s="1557"/>
      <c r="H4" s="1576" t="s">
        <v>490</v>
      </c>
      <c r="I4" s="1557"/>
      <c r="J4" s="1576" t="s">
        <v>564</v>
      </c>
      <c r="K4" s="1557"/>
    </row>
    <row r="5" spans="1:11" ht="18.75" customHeight="1">
      <c r="A5" s="107"/>
      <c r="B5" s="1572" t="s">
        <v>60</v>
      </c>
      <c r="C5" s="1573"/>
      <c r="D5" s="1573"/>
      <c r="E5" s="1574"/>
      <c r="F5" s="1575" t="s">
        <v>60</v>
      </c>
      <c r="G5" s="1556" t="s">
        <v>59</v>
      </c>
      <c r="H5" s="1575" t="s">
        <v>60</v>
      </c>
      <c r="I5" s="1556" t="s">
        <v>59</v>
      </c>
      <c r="J5" s="1575" t="s">
        <v>60</v>
      </c>
      <c r="K5" s="1556" t="s">
        <v>59</v>
      </c>
    </row>
    <row r="6" spans="1:11">
      <c r="A6" s="217"/>
      <c r="B6" s="209" t="s">
        <v>353</v>
      </c>
      <c r="C6" s="210" t="s">
        <v>57</v>
      </c>
      <c r="D6" s="1425" t="s">
        <v>58</v>
      </c>
      <c r="E6" s="1427"/>
      <c r="F6" s="1575"/>
      <c r="G6" s="1556"/>
      <c r="H6" s="1575"/>
      <c r="I6" s="1556"/>
      <c r="J6" s="1575"/>
      <c r="K6" s="1556"/>
    </row>
    <row r="7" spans="1:11" ht="22.5">
      <c r="A7" s="217"/>
      <c r="B7" s="211" t="s">
        <v>350</v>
      </c>
      <c r="C7" s="210" t="s">
        <v>115</v>
      </c>
      <c r="D7" s="210"/>
      <c r="E7" s="318" t="s">
        <v>51</v>
      </c>
      <c r="F7" s="1575"/>
      <c r="G7" s="1556"/>
      <c r="H7" s="1575"/>
      <c r="I7" s="1556"/>
      <c r="J7" s="1575"/>
      <c r="K7" s="1556"/>
    </row>
    <row r="8" spans="1:11">
      <c r="A8" s="217"/>
      <c r="B8" s="209"/>
      <c r="C8" s="210"/>
      <c r="D8" s="210"/>
      <c r="E8" s="318"/>
      <c r="F8" s="1575"/>
      <c r="G8" s="1556"/>
      <c r="H8" s="1575"/>
      <c r="I8" s="1556"/>
      <c r="J8" s="1575"/>
      <c r="K8" s="1556"/>
    </row>
    <row r="9" spans="1:11" ht="15">
      <c r="A9" s="49">
        <v>1</v>
      </c>
      <c r="B9" s="213" t="s">
        <v>257</v>
      </c>
      <c r="C9" s="214"/>
      <c r="D9" s="215"/>
      <c r="E9" s="319"/>
      <c r="F9" s="206">
        <f>'P3'!K8</f>
        <v>30468</v>
      </c>
      <c r="G9" s="208">
        <f>'P3'!R8</f>
        <v>0</v>
      </c>
      <c r="H9" s="206">
        <f>H10+H13+H15</f>
        <v>9600</v>
      </c>
      <c r="I9" s="208">
        <f>I15</f>
        <v>0</v>
      </c>
      <c r="J9" s="206">
        <f>J10+J13+J15</f>
        <v>20864</v>
      </c>
      <c r="K9" s="206"/>
    </row>
    <row r="10" spans="1:11">
      <c r="A10" s="49">
        <f>A9+1</f>
        <v>2</v>
      </c>
      <c r="B10" s="82">
        <v>1</v>
      </c>
      <c r="C10" s="201" t="s">
        <v>258</v>
      </c>
      <c r="D10" s="122"/>
      <c r="E10" s="233"/>
      <c r="F10" s="87">
        <f>'P3'!K9</f>
        <v>30468</v>
      </c>
      <c r="G10" s="161">
        <f>'P3'!R9</f>
        <v>0</v>
      </c>
      <c r="H10" s="87">
        <f>H11+H12</f>
        <v>9000</v>
      </c>
      <c r="I10" s="161">
        <v>0</v>
      </c>
      <c r="J10" s="87">
        <f>J11+J12</f>
        <v>20164</v>
      </c>
      <c r="K10" s="161"/>
    </row>
    <row r="11" spans="1:11">
      <c r="A11" s="49">
        <f>A10+1</f>
        <v>3</v>
      </c>
      <c r="B11" s="53" t="s">
        <v>354</v>
      </c>
      <c r="C11" s="81" t="s">
        <v>140</v>
      </c>
      <c r="D11" s="568" t="s">
        <v>141</v>
      </c>
      <c r="E11" s="121"/>
      <c r="F11" s="57">
        <f>'P3'!K10</f>
        <v>25221</v>
      </c>
      <c r="G11" s="166"/>
      <c r="H11" s="57">
        <v>5000</v>
      </c>
      <c r="I11" s="166"/>
      <c r="J11" s="57">
        <v>16164</v>
      </c>
      <c r="K11" s="166"/>
    </row>
    <row r="12" spans="1:11">
      <c r="A12" s="49"/>
      <c r="B12" s="547" t="s">
        <v>356</v>
      </c>
      <c r="C12" s="81" t="s">
        <v>447</v>
      </c>
      <c r="D12" s="1570" t="s">
        <v>76</v>
      </c>
      <c r="E12" s="1571"/>
      <c r="F12" s="57">
        <f>'P3'!K16</f>
        <v>5247</v>
      </c>
      <c r="G12" s="166"/>
      <c r="H12" s="57">
        <v>4000</v>
      </c>
      <c r="I12" s="166"/>
      <c r="J12" s="57">
        <v>4000</v>
      </c>
      <c r="K12" s="166"/>
    </row>
    <row r="13" spans="1:11">
      <c r="A13" s="49">
        <v>4</v>
      </c>
      <c r="B13" s="82">
        <v>2</v>
      </c>
      <c r="C13" s="201" t="s">
        <v>136</v>
      </c>
      <c r="D13" s="122"/>
      <c r="E13" s="233"/>
      <c r="F13" s="87">
        <f>'P3'!K25</f>
        <v>0</v>
      </c>
      <c r="G13" s="161">
        <f>'P3'!R25</f>
        <v>0</v>
      </c>
      <c r="H13" s="87">
        <f>H14</f>
        <v>400</v>
      </c>
      <c r="I13" s="161">
        <v>0</v>
      </c>
      <c r="J13" s="87">
        <f>J14</f>
        <v>500</v>
      </c>
      <c r="K13" s="161"/>
    </row>
    <row r="14" spans="1:11">
      <c r="A14" s="49">
        <v>5</v>
      </c>
      <c r="B14" s="53"/>
      <c r="C14" s="81" t="s">
        <v>140</v>
      </c>
      <c r="D14" s="139" t="s">
        <v>47</v>
      </c>
      <c r="E14" s="121"/>
      <c r="F14" s="57">
        <f>'P3'!J26</f>
        <v>0</v>
      </c>
      <c r="G14" s="166"/>
      <c r="H14" s="57">
        <v>400</v>
      </c>
      <c r="I14" s="166"/>
      <c r="J14" s="57">
        <v>500</v>
      </c>
      <c r="K14" s="166"/>
    </row>
    <row r="15" spans="1:11">
      <c r="A15" s="49">
        <v>6</v>
      </c>
      <c r="B15" s="82">
        <v>3</v>
      </c>
      <c r="C15" s="201" t="s">
        <v>135</v>
      </c>
      <c r="D15" s="122"/>
      <c r="E15" s="233"/>
      <c r="F15" s="87">
        <f>'P3'!K30</f>
        <v>0</v>
      </c>
      <c r="G15" s="161">
        <f>'P3'!R30</f>
        <v>0</v>
      </c>
      <c r="H15" s="87">
        <f>H16</f>
        <v>200</v>
      </c>
      <c r="I15" s="161"/>
      <c r="J15" s="87">
        <f>J16</f>
        <v>200</v>
      </c>
      <c r="K15" s="161"/>
    </row>
    <row r="16" spans="1:11" ht="13.5" thickBot="1">
      <c r="A16" s="50">
        <v>7</v>
      </c>
      <c r="B16" s="143"/>
      <c r="C16" s="236" t="s">
        <v>138</v>
      </c>
      <c r="D16" s="235" t="s">
        <v>27</v>
      </c>
      <c r="E16" s="127"/>
      <c r="F16" s="177">
        <f>'P3'!K31</f>
        <v>0</v>
      </c>
      <c r="G16" s="175">
        <f>'P3'!R31</f>
        <v>0</v>
      </c>
      <c r="H16" s="177">
        <v>200</v>
      </c>
      <c r="I16" s="175"/>
      <c r="J16" s="177">
        <v>200</v>
      </c>
      <c r="K16" s="175"/>
    </row>
    <row r="17" spans="3:5">
      <c r="C17" s="126"/>
      <c r="D17" s="12"/>
      <c r="E17" s="16"/>
    </row>
    <row r="18" spans="3:5">
      <c r="C18" s="126"/>
      <c r="D18" s="126"/>
      <c r="E18" s="126"/>
    </row>
    <row r="19" spans="3:5">
      <c r="C19" s="126"/>
      <c r="D19" s="12"/>
      <c r="E19" s="16"/>
    </row>
    <row r="20" spans="3:5">
      <c r="C20" s="126"/>
      <c r="D20" s="126"/>
      <c r="E20" s="126"/>
    </row>
    <row r="21" spans="3:5">
      <c r="C21" s="126"/>
      <c r="D21" s="126"/>
      <c r="E21" s="126"/>
    </row>
  </sheetData>
  <mergeCells count="12">
    <mergeCell ref="J4:K4"/>
    <mergeCell ref="F4:G4"/>
    <mergeCell ref="H4:I4"/>
    <mergeCell ref="F5:F8"/>
    <mergeCell ref="G5:G8"/>
    <mergeCell ref="H5:H8"/>
    <mergeCell ref="D12:E12"/>
    <mergeCell ref="B5:E5"/>
    <mergeCell ref="J5:J8"/>
    <mergeCell ref="D6:E6"/>
    <mergeCell ref="K5:K8"/>
    <mergeCell ref="I5:I8"/>
  </mergeCells>
  <phoneticPr fontId="2" type="noConversion"/>
  <pageMargins left="0.8" right="0.47" top="1" bottom="1" header="0.4921259845" footer="0.4921259845"/>
  <pageSetup paperSize="9" scale="85" orientation="landscape" r:id="rId1"/>
  <headerFooter alignWithMargins="0">
    <oddFooter>&amp;C19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3:K21"/>
  <sheetViews>
    <sheetView view="pageLayout" topLeftCell="C1" workbookViewId="0">
      <selection activeCell="E9" sqref="E9"/>
    </sheetView>
  </sheetViews>
  <sheetFormatPr defaultRowHeight="12.75"/>
  <cols>
    <col min="1" max="1" width="3.85546875" style="10" customWidth="1"/>
    <col min="2" max="2" width="6.28515625" style="9" customWidth="1"/>
    <col min="3" max="3" width="7.28515625" customWidth="1"/>
    <col min="4" max="4" width="2.28515625" customWidth="1"/>
    <col min="5" max="5" width="47.5703125" customWidth="1"/>
    <col min="6" max="6" width="7.85546875" customWidth="1"/>
    <col min="7" max="7" width="10" customWidth="1"/>
    <col min="8" max="8" width="8" customWidth="1"/>
    <col min="10" max="10" width="8.7109375" style="144" customWidth="1"/>
    <col min="11" max="11" width="9.7109375" customWidth="1"/>
  </cols>
  <sheetData>
    <row r="3" spans="1:11" ht="15.75">
      <c r="B3" s="44" t="s">
        <v>200</v>
      </c>
    </row>
    <row r="4" spans="1:11" ht="17.25" customHeight="1" thickBot="1">
      <c r="K4" s="544" t="s">
        <v>419</v>
      </c>
    </row>
    <row r="5" spans="1:11" ht="13.5" customHeight="1" thickBot="1">
      <c r="A5" s="1579"/>
      <c r="B5" s="1580"/>
      <c r="C5" s="1580"/>
      <c r="D5" s="1580"/>
      <c r="E5" s="1580"/>
      <c r="F5" s="1576" t="s">
        <v>306</v>
      </c>
      <c r="G5" s="1557"/>
      <c r="H5" s="1576" t="s">
        <v>490</v>
      </c>
      <c r="I5" s="1557"/>
      <c r="J5" s="1576" t="s">
        <v>564</v>
      </c>
      <c r="K5" s="1557"/>
    </row>
    <row r="6" spans="1:11" ht="18.75" customHeight="1">
      <c r="A6" s="92"/>
      <c r="B6" s="1581" t="s">
        <v>60</v>
      </c>
      <c r="C6" s="1582"/>
      <c r="D6" s="1582"/>
      <c r="E6" s="1582"/>
      <c r="F6" s="1575" t="s">
        <v>60</v>
      </c>
      <c r="G6" s="1556" t="s">
        <v>59</v>
      </c>
      <c r="H6" s="1575" t="s">
        <v>60</v>
      </c>
      <c r="I6" s="1556" t="s">
        <v>59</v>
      </c>
      <c r="J6" s="1575" t="s">
        <v>60</v>
      </c>
      <c r="K6" s="1556" t="s">
        <v>59</v>
      </c>
    </row>
    <row r="7" spans="1:11" ht="12.75" customHeight="1">
      <c r="A7" s="97"/>
      <c r="B7" s="98" t="s">
        <v>353</v>
      </c>
      <c r="C7" s="99" t="s">
        <v>57</v>
      </c>
      <c r="D7" s="1577" t="s">
        <v>58</v>
      </c>
      <c r="E7" s="1578"/>
      <c r="F7" s="1575"/>
      <c r="G7" s="1556"/>
      <c r="H7" s="1575"/>
      <c r="I7" s="1556"/>
      <c r="J7" s="1575"/>
      <c r="K7" s="1556"/>
    </row>
    <row r="8" spans="1:11">
      <c r="A8" s="102"/>
      <c r="B8" s="103" t="s">
        <v>336</v>
      </c>
      <c r="C8" s="104" t="s">
        <v>115</v>
      </c>
      <c r="D8" s="105"/>
      <c r="E8" s="106" t="s">
        <v>51</v>
      </c>
      <c r="F8" s="1575"/>
      <c r="G8" s="1556"/>
      <c r="H8" s="1575"/>
      <c r="I8" s="1556"/>
      <c r="J8" s="1575"/>
      <c r="K8" s="1556"/>
    </row>
    <row r="9" spans="1:11" ht="13.5" thickBot="1">
      <c r="A9" s="107"/>
      <c r="B9" s="108"/>
      <c r="C9" s="109"/>
      <c r="D9" s="110"/>
      <c r="E9" s="111"/>
      <c r="F9" s="1575"/>
      <c r="G9" s="1556"/>
      <c r="H9" s="1575"/>
      <c r="I9" s="1556"/>
      <c r="J9" s="1575"/>
      <c r="K9" s="1556"/>
    </row>
    <row r="10" spans="1:11" ht="16.5" thickTop="1" thickBot="1">
      <c r="A10" s="48">
        <v>1</v>
      </c>
      <c r="B10" s="137" t="s">
        <v>205</v>
      </c>
      <c r="C10" s="68"/>
      <c r="D10" s="69"/>
      <c r="E10" s="70"/>
      <c r="F10" s="206">
        <f>'P4'!K8</f>
        <v>18000</v>
      </c>
      <c r="G10" s="208">
        <v>0</v>
      </c>
      <c r="H10" s="206">
        <f>H11+H13+H15+H17+H19</f>
        <v>21150</v>
      </c>
      <c r="I10" s="208">
        <v>0</v>
      </c>
      <c r="J10" s="206">
        <f>J11+J13+J15+J17+J19</f>
        <v>21600</v>
      </c>
      <c r="K10" s="208">
        <v>0</v>
      </c>
    </row>
    <row r="11" spans="1:11" ht="13.5" thickTop="1">
      <c r="A11" s="49">
        <f>A10+1</f>
        <v>2</v>
      </c>
      <c r="B11" s="112">
        <v>1</v>
      </c>
      <c r="C11" s="113" t="s">
        <v>133</v>
      </c>
      <c r="D11" s="114"/>
      <c r="E11" s="115"/>
      <c r="F11" s="87">
        <f>'P4'!K9</f>
        <v>6000</v>
      </c>
      <c r="G11" s="161">
        <v>0</v>
      </c>
      <c r="H11" s="87">
        <f>H12</f>
        <v>350</v>
      </c>
      <c r="I11" s="161">
        <v>0</v>
      </c>
      <c r="J11" s="87">
        <f>J12</f>
        <v>400</v>
      </c>
      <c r="K11" s="161">
        <v>0</v>
      </c>
    </row>
    <row r="12" spans="1:11">
      <c r="A12" s="49">
        <f>A11+1</f>
        <v>3</v>
      </c>
      <c r="C12" s="81" t="s">
        <v>287</v>
      </c>
      <c r="D12" s="80" t="s">
        <v>288</v>
      </c>
      <c r="E12" s="121"/>
      <c r="F12" s="57">
        <f>'P4'!K10</f>
        <v>6000</v>
      </c>
      <c r="G12" s="166">
        <v>0</v>
      </c>
      <c r="H12" s="57">
        <v>350</v>
      </c>
      <c r="I12" s="166">
        <v>0</v>
      </c>
      <c r="J12" s="57">
        <v>400</v>
      </c>
      <c r="K12" s="166">
        <v>0</v>
      </c>
    </row>
    <row r="13" spans="1:11">
      <c r="A13" s="49">
        <v>4</v>
      </c>
      <c r="B13" s="82">
        <v>2</v>
      </c>
      <c r="C13" s="83" t="s">
        <v>329</v>
      </c>
      <c r="D13" s="84"/>
      <c r="E13" s="85"/>
      <c r="F13" s="87">
        <f>'P4'!K12</f>
        <v>1000</v>
      </c>
      <c r="G13" s="161">
        <v>0</v>
      </c>
      <c r="H13" s="87">
        <f>H14</f>
        <v>9000</v>
      </c>
      <c r="I13" s="161">
        <v>0</v>
      </c>
      <c r="J13" s="87">
        <f>J14</f>
        <v>9000</v>
      </c>
      <c r="K13" s="161">
        <v>0</v>
      </c>
    </row>
    <row r="14" spans="1:11">
      <c r="A14" s="49">
        <v>5</v>
      </c>
      <c r="B14" s="46"/>
      <c r="C14" s="47" t="s">
        <v>286</v>
      </c>
      <c r="D14" s="59" t="s">
        <v>328</v>
      </c>
      <c r="E14" s="55"/>
      <c r="F14" s="57">
        <f>'P4'!K13</f>
        <v>1000</v>
      </c>
      <c r="G14" s="166">
        <v>0</v>
      </c>
      <c r="H14" s="57">
        <v>9000</v>
      </c>
      <c r="I14" s="166">
        <v>0</v>
      </c>
      <c r="J14" s="57">
        <v>9000</v>
      </c>
      <c r="K14" s="166">
        <v>0</v>
      </c>
    </row>
    <row r="15" spans="1:11">
      <c r="A15" s="49">
        <v>6</v>
      </c>
      <c r="B15" s="82">
        <v>3</v>
      </c>
      <c r="C15" s="83" t="s">
        <v>401</v>
      </c>
      <c r="D15" s="84"/>
      <c r="E15" s="85"/>
      <c r="F15" s="87">
        <f>'P4'!K24</f>
        <v>10000</v>
      </c>
      <c r="G15" s="161">
        <v>0</v>
      </c>
      <c r="H15" s="87">
        <f>H16</f>
        <v>1600</v>
      </c>
      <c r="I15" s="161">
        <v>0</v>
      </c>
      <c r="J15" s="87">
        <f>J16</f>
        <v>2000</v>
      </c>
      <c r="K15" s="161">
        <v>0</v>
      </c>
    </row>
    <row r="16" spans="1:11">
      <c r="A16" s="49">
        <v>7</v>
      </c>
      <c r="B16" s="46"/>
      <c r="C16" s="81" t="s">
        <v>286</v>
      </c>
      <c r="D16" s="80" t="s">
        <v>328</v>
      </c>
      <c r="E16" s="56"/>
      <c r="F16" s="57">
        <f>'P4'!K25</f>
        <v>10000</v>
      </c>
      <c r="G16" s="166">
        <v>0</v>
      </c>
      <c r="H16" s="57">
        <v>1600</v>
      </c>
      <c r="I16" s="166">
        <v>0</v>
      </c>
      <c r="J16" s="57">
        <v>2000</v>
      </c>
      <c r="K16" s="166">
        <v>0</v>
      </c>
    </row>
    <row r="17" spans="1:11">
      <c r="A17" s="49">
        <v>8</v>
      </c>
      <c r="B17" s="112">
        <v>4</v>
      </c>
      <c r="C17" s="113" t="s">
        <v>402</v>
      </c>
      <c r="D17" s="114"/>
      <c r="E17" s="115"/>
      <c r="F17" s="87">
        <f>'P4'!K34</f>
        <v>1000</v>
      </c>
      <c r="G17" s="161">
        <v>0</v>
      </c>
      <c r="H17" s="87">
        <f>H18</f>
        <v>10000</v>
      </c>
      <c r="I17" s="161">
        <v>0</v>
      </c>
      <c r="J17" s="87">
        <f>J18</f>
        <v>10000</v>
      </c>
      <c r="K17" s="161">
        <v>0</v>
      </c>
    </row>
    <row r="18" spans="1:11">
      <c r="A18" s="49">
        <v>9</v>
      </c>
      <c r="B18" s="46"/>
      <c r="C18" s="81" t="s">
        <v>286</v>
      </c>
      <c r="D18" s="80" t="s">
        <v>328</v>
      </c>
      <c r="E18" s="56"/>
      <c r="F18" s="57">
        <f>'P4'!K35</f>
        <v>1000</v>
      </c>
      <c r="G18" s="166">
        <v>0</v>
      </c>
      <c r="H18" s="57">
        <v>10000</v>
      </c>
      <c r="I18" s="166">
        <v>0</v>
      </c>
      <c r="J18" s="57">
        <v>10000</v>
      </c>
      <c r="K18" s="166">
        <v>0</v>
      </c>
    </row>
    <row r="19" spans="1:11">
      <c r="A19" s="49">
        <v>10</v>
      </c>
      <c r="B19" s="82">
        <v>5</v>
      </c>
      <c r="C19" s="83" t="s">
        <v>403</v>
      </c>
      <c r="D19" s="84"/>
      <c r="E19" s="85"/>
      <c r="F19" s="87">
        <f>'P4'!K42</f>
        <v>0</v>
      </c>
      <c r="G19" s="161">
        <v>0</v>
      </c>
      <c r="H19" s="87">
        <f>H20</f>
        <v>200</v>
      </c>
      <c r="I19" s="161">
        <v>0</v>
      </c>
      <c r="J19" s="87">
        <f>J20</f>
        <v>200</v>
      </c>
      <c r="K19" s="161">
        <v>0</v>
      </c>
    </row>
    <row r="20" spans="1:11" ht="13.5" thickBot="1">
      <c r="A20" s="50">
        <v>11</v>
      </c>
      <c r="B20" s="71"/>
      <c r="C20" s="73" t="s">
        <v>122</v>
      </c>
      <c r="D20" s="185" t="s">
        <v>123</v>
      </c>
      <c r="E20" s="186"/>
      <c r="F20" s="177">
        <f>'P4'!K43</f>
        <v>0</v>
      </c>
      <c r="G20" s="175">
        <v>0</v>
      </c>
      <c r="H20" s="177">
        <v>200</v>
      </c>
      <c r="I20" s="175">
        <v>0</v>
      </c>
      <c r="J20" s="177">
        <v>200</v>
      </c>
      <c r="K20" s="175">
        <v>0</v>
      </c>
    </row>
    <row r="21" spans="1:11" s="126" customFormat="1" ht="15">
      <c r="A21" s="119"/>
      <c r="B21" s="124"/>
      <c r="C21" s="125"/>
      <c r="D21" s="123"/>
      <c r="E21" s="123"/>
      <c r="J21" s="146"/>
    </row>
  </sheetData>
  <mergeCells count="12">
    <mergeCell ref="D7:E7"/>
    <mergeCell ref="A5:E5"/>
    <mergeCell ref="B6:E6"/>
    <mergeCell ref="J6:J9"/>
    <mergeCell ref="J5:K5"/>
    <mergeCell ref="I6:I9"/>
    <mergeCell ref="F6:F9"/>
    <mergeCell ref="F5:G5"/>
    <mergeCell ref="H5:I5"/>
    <mergeCell ref="G6:G9"/>
    <mergeCell ref="H6:H9"/>
    <mergeCell ref="K6:K9"/>
  </mergeCells>
  <phoneticPr fontId="2" type="noConversion"/>
  <pageMargins left="0.65" right="0.38" top="1" bottom="1" header="0.4921259845" footer="0.4921259845"/>
  <pageSetup paperSize="9" scale="85" orientation="landscape" r:id="rId1"/>
  <headerFooter alignWithMargins="0">
    <oddFooter>&amp;C20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2:K22"/>
  <sheetViews>
    <sheetView view="pageLayout" workbookViewId="0">
      <selection activeCell="H14" sqref="H14"/>
    </sheetView>
  </sheetViews>
  <sheetFormatPr defaultRowHeight="12.75"/>
  <cols>
    <col min="1" max="1" width="3.85546875" style="10" customWidth="1"/>
    <col min="2" max="2" width="5.140625" style="9" customWidth="1"/>
    <col min="3" max="3" width="7.28515625" customWidth="1"/>
    <col min="4" max="4" width="2.28515625" customWidth="1"/>
    <col min="5" max="5" width="44.42578125" customWidth="1"/>
    <col min="6" max="6" width="8.28515625" style="144" customWidth="1"/>
    <col min="7" max="7" width="9.28515625" customWidth="1"/>
    <col min="8" max="8" width="8.42578125" customWidth="1"/>
    <col min="9" max="9" width="9.42578125" customWidth="1"/>
    <col min="10" max="10" width="8.28515625" customWidth="1"/>
    <col min="11" max="11" width="9.42578125" customWidth="1"/>
  </cols>
  <sheetData>
    <row r="2" spans="1:11" ht="15.75">
      <c r="B2" s="44" t="s">
        <v>201</v>
      </c>
    </row>
    <row r="3" spans="1:11" ht="13.5" thickBot="1">
      <c r="K3" s="544" t="s">
        <v>419</v>
      </c>
    </row>
    <row r="4" spans="1:11" ht="13.5" customHeight="1" thickBot="1">
      <c r="A4" s="89"/>
      <c r="B4" s="90"/>
      <c r="C4" s="91"/>
      <c r="D4" s="91"/>
      <c r="E4" s="91"/>
      <c r="F4" s="1566" t="s">
        <v>306</v>
      </c>
      <c r="G4" s="1567"/>
      <c r="H4" s="1566" t="s">
        <v>490</v>
      </c>
      <c r="I4" s="1567"/>
      <c r="J4" s="1566" t="s">
        <v>564</v>
      </c>
      <c r="K4" s="1567"/>
    </row>
    <row r="5" spans="1:11" ht="18.75" customHeight="1">
      <c r="A5" s="102"/>
      <c r="B5" s="1583" t="s">
        <v>60</v>
      </c>
      <c r="C5" s="1584"/>
      <c r="D5" s="1584"/>
      <c r="E5" s="1584"/>
      <c r="F5" s="1560" t="s">
        <v>60</v>
      </c>
      <c r="G5" s="1562" t="s">
        <v>59</v>
      </c>
      <c r="H5" s="1560" t="s">
        <v>60</v>
      </c>
      <c r="I5" s="1568" t="s">
        <v>59</v>
      </c>
      <c r="J5" s="1564" t="s">
        <v>60</v>
      </c>
      <c r="K5" s="1562" t="s">
        <v>59</v>
      </c>
    </row>
    <row r="6" spans="1:11">
      <c r="A6" s="97"/>
      <c r="B6" s="134" t="s">
        <v>353</v>
      </c>
      <c r="C6" s="99" t="s">
        <v>57</v>
      </c>
      <c r="D6" s="1577" t="s">
        <v>58</v>
      </c>
      <c r="E6" s="1578"/>
      <c r="F6" s="1561"/>
      <c r="G6" s="1563"/>
      <c r="H6" s="1561"/>
      <c r="I6" s="1569"/>
      <c r="J6" s="1565"/>
      <c r="K6" s="1563"/>
    </row>
    <row r="7" spans="1:11" ht="22.5">
      <c r="A7" s="102"/>
      <c r="B7" s="316" t="s">
        <v>350</v>
      </c>
      <c r="C7" s="104" t="s">
        <v>115</v>
      </c>
      <c r="D7" s="105"/>
      <c r="E7" s="106" t="s">
        <v>51</v>
      </c>
      <c r="F7" s="1561"/>
      <c r="G7" s="1563"/>
      <c r="H7" s="1561"/>
      <c r="I7" s="1569"/>
      <c r="J7" s="1565"/>
      <c r="K7" s="1563"/>
    </row>
    <row r="8" spans="1:11" ht="13.5" thickBot="1">
      <c r="A8" s="107"/>
      <c r="B8" s="135"/>
      <c r="C8" s="109"/>
      <c r="D8" s="110"/>
      <c r="E8" s="111"/>
      <c r="F8" s="1561"/>
      <c r="G8" s="1563"/>
      <c r="H8" s="1561"/>
      <c r="I8" s="1569"/>
      <c r="J8" s="1565"/>
      <c r="K8" s="1563"/>
    </row>
    <row r="9" spans="1:11" ht="16.5" thickTop="1" thickBot="1">
      <c r="A9" s="48">
        <v>1</v>
      </c>
      <c r="B9" s="137" t="s">
        <v>208</v>
      </c>
      <c r="C9" s="68"/>
      <c r="D9" s="69"/>
      <c r="E9" s="70"/>
      <c r="F9" s="181">
        <f>'P5'!K9</f>
        <v>32500</v>
      </c>
      <c r="G9" s="164">
        <f>'P5'!R9</f>
        <v>0</v>
      </c>
      <c r="H9" s="116">
        <f>H10+H12+H15+H17+H19+H21</f>
        <v>26780</v>
      </c>
      <c r="I9" s="171">
        <f>I10+I12+I15+I17+I19+I21</f>
        <v>0</v>
      </c>
      <c r="J9" s="116">
        <f>J10+J12+J15+J17+J19+J21</f>
        <v>28500</v>
      </c>
      <c r="K9" s="171">
        <f>K10+K12+K15+K17</f>
        <v>0</v>
      </c>
    </row>
    <row r="10" spans="1:11" ht="13.5" thickTop="1">
      <c r="A10" s="49">
        <f t="shared" ref="A10:A16" si="0">A9+1</f>
        <v>2</v>
      </c>
      <c r="B10" s="112">
        <v>1</v>
      </c>
      <c r="C10" s="201" t="s">
        <v>125</v>
      </c>
      <c r="D10" s="114"/>
      <c r="E10" s="115"/>
      <c r="F10" s="154">
        <f>'P5'!K10</f>
        <v>0</v>
      </c>
      <c r="G10" s="168">
        <f>'P5'!R10</f>
        <v>0</v>
      </c>
      <c r="H10" s="128">
        <f>H11</f>
        <v>350</v>
      </c>
      <c r="I10" s="130">
        <v>0</v>
      </c>
      <c r="J10" s="128">
        <f>J11</f>
        <v>500</v>
      </c>
      <c r="K10" s="130">
        <f>K11</f>
        <v>0</v>
      </c>
    </row>
    <row r="11" spans="1:11">
      <c r="A11" s="49">
        <f t="shared" si="0"/>
        <v>3</v>
      </c>
      <c r="B11" s="46"/>
      <c r="C11" s="81" t="s">
        <v>124</v>
      </c>
      <c r="D11" s="80" t="s">
        <v>125</v>
      </c>
      <c r="E11" s="157"/>
      <c r="F11" s="153">
        <f>'P5'!K11</f>
        <v>0</v>
      </c>
      <c r="G11" s="166">
        <f>'P5'!R11</f>
        <v>0</v>
      </c>
      <c r="H11" s="57">
        <v>350</v>
      </c>
      <c r="I11" s="165">
        <v>0</v>
      </c>
      <c r="J11" s="57">
        <v>500</v>
      </c>
      <c r="K11" s="165">
        <v>0</v>
      </c>
    </row>
    <row r="12" spans="1:11">
      <c r="A12" s="49">
        <f t="shared" si="0"/>
        <v>4</v>
      </c>
      <c r="B12" s="82">
        <v>2</v>
      </c>
      <c r="C12" s="201" t="s">
        <v>243</v>
      </c>
      <c r="D12" s="84"/>
      <c r="E12" s="85"/>
      <c r="F12" s="154">
        <f>'P5'!K15</f>
        <v>2000</v>
      </c>
      <c r="G12" s="168">
        <f>'P5'!R15</f>
        <v>0</v>
      </c>
      <c r="H12" s="128">
        <f>H13</f>
        <v>4930</v>
      </c>
      <c r="I12" s="130">
        <v>0</v>
      </c>
      <c r="J12" s="128">
        <f>J13+J14</f>
        <v>1500</v>
      </c>
      <c r="K12" s="130">
        <f>K13+K14</f>
        <v>0</v>
      </c>
    </row>
    <row r="13" spans="1:11">
      <c r="A13" s="49">
        <f t="shared" si="0"/>
        <v>5</v>
      </c>
      <c r="B13" s="46"/>
      <c r="C13" s="81" t="s">
        <v>32</v>
      </c>
      <c r="D13" s="80" t="s">
        <v>243</v>
      </c>
      <c r="E13" s="157"/>
      <c r="F13" s="153">
        <f>'P5'!K16</f>
        <v>2000</v>
      </c>
      <c r="G13" s="166">
        <f>'P5'!R16</f>
        <v>0</v>
      </c>
      <c r="H13" s="57">
        <v>4930</v>
      </c>
      <c r="I13" s="165">
        <v>0</v>
      </c>
      <c r="J13" s="57">
        <v>1500</v>
      </c>
      <c r="K13" s="165">
        <v>0</v>
      </c>
    </row>
    <row r="14" spans="1:11">
      <c r="A14" s="49"/>
      <c r="B14" s="46"/>
      <c r="C14" s="564" t="s">
        <v>398</v>
      </c>
      <c r="D14" s="257" t="s">
        <v>314</v>
      </c>
      <c r="E14" s="565"/>
      <c r="F14" s="153">
        <v>0</v>
      </c>
      <c r="G14" s="166">
        <v>0</v>
      </c>
      <c r="H14" s="57">
        <v>0</v>
      </c>
      <c r="I14" s="165">
        <v>0</v>
      </c>
      <c r="J14" s="57">
        <v>0</v>
      </c>
      <c r="K14" s="165">
        <v>0</v>
      </c>
    </row>
    <row r="15" spans="1:11">
      <c r="A15" s="49">
        <f>A13+1</f>
        <v>6</v>
      </c>
      <c r="B15" s="82">
        <v>3</v>
      </c>
      <c r="C15" s="201" t="s">
        <v>24</v>
      </c>
      <c r="D15" s="84"/>
      <c r="E15" s="85"/>
      <c r="F15" s="178">
        <f>'P5'!K18</f>
        <v>7500</v>
      </c>
      <c r="G15" s="161">
        <f>'P5'!R18</f>
        <v>0</v>
      </c>
      <c r="H15" s="87">
        <f>H16</f>
        <v>15000</v>
      </c>
      <c r="I15" s="163">
        <v>0</v>
      </c>
      <c r="J15" s="87">
        <f>J16</f>
        <v>20000</v>
      </c>
      <c r="K15" s="163">
        <v>0</v>
      </c>
    </row>
    <row r="16" spans="1:11" ht="12" customHeight="1">
      <c r="A16" s="49">
        <f t="shared" si="0"/>
        <v>7</v>
      </c>
      <c r="B16" s="45"/>
      <c r="C16" s="81" t="s">
        <v>32</v>
      </c>
      <c r="D16" s="80" t="s">
        <v>313</v>
      </c>
      <c r="E16" s="157"/>
      <c r="F16" s="57">
        <f>'P5'!K19</f>
        <v>7500</v>
      </c>
      <c r="G16" s="166">
        <f>'P5'!R19</f>
        <v>0</v>
      </c>
      <c r="H16" s="57">
        <v>15000</v>
      </c>
      <c r="I16" s="165">
        <v>0</v>
      </c>
      <c r="J16" s="57">
        <v>20000</v>
      </c>
      <c r="K16" s="165">
        <v>0</v>
      </c>
    </row>
    <row r="17" spans="1:11">
      <c r="A17" s="49">
        <v>8</v>
      </c>
      <c r="B17" s="82">
        <v>4</v>
      </c>
      <c r="C17" s="201" t="s">
        <v>25</v>
      </c>
      <c r="D17" s="84"/>
      <c r="E17" s="85"/>
      <c r="F17" s="178">
        <f>'P5'!K24</f>
        <v>10000</v>
      </c>
      <c r="G17" s="161">
        <f>'P5'!R24</f>
        <v>0</v>
      </c>
      <c r="H17" s="87">
        <f>SUM(H18:H18)</f>
        <v>2000</v>
      </c>
      <c r="I17" s="163">
        <f>I18</f>
        <v>0</v>
      </c>
      <c r="J17" s="87">
        <f>J18</f>
        <v>2000</v>
      </c>
      <c r="K17" s="163">
        <v>0</v>
      </c>
    </row>
    <row r="18" spans="1:11">
      <c r="A18" s="49">
        <v>9</v>
      </c>
      <c r="B18" s="46"/>
      <c r="C18" s="81" t="s">
        <v>122</v>
      </c>
      <c r="D18" s="80" t="s">
        <v>123</v>
      </c>
      <c r="E18" s="157"/>
      <c r="F18" s="153">
        <f>'P5'!K25</f>
        <v>10000</v>
      </c>
      <c r="G18" s="166">
        <f>'P5'!R25</f>
        <v>0</v>
      </c>
      <c r="H18" s="57">
        <v>2000</v>
      </c>
      <c r="I18" s="165">
        <v>0</v>
      </c>
      <c r="J18" s="57">
        <v>2000</v>
      </c>
      <c r="K18" s="165">
        <v>0</v>
      </c>
    </row>
    <row r="19" spans="1:11">
      <c r="A19" s="49">
        <v>10</v>
      </c>
      <c r="B19" s="82">
        <v>5</v>
      </c>
      <c r="C19" s="201" t="s">
        <v>241</v>
      </c>
      <c r="D19" s="84"/>
      <c r="E19" s="85"/>
      <c r="F19" s="180">
        <f>'P5'!K30</f>
        <v>10000</v>
      </c>
      <c r="G19" s="169">
        <f>'P5'!R30</f>
        <v>0</v>
      </c>
      <c r="H19" s="86">
        <f>H20</f>
        <v>1500</v>
      </c>
      <c r="I19" s="117">
        <v>0</v>
      </c>
      <c r="J19" s="86">
        <f>J20</f>
        <v>1500</v>
      </c>
      <c r="K19" s="117">
        <v>0</v>
      </c>
    </row>
    <row r="20" spans="1:11">
      <c r="A20" s="49">
        <v>11</v>
      </c>
      <c r="B20" s="45"/>
      <c r="C20" s="81" t="s">
        <v>138</v>
      </c>
      <c r="D20" s="80" t="s">
        <v>27</v>
      </c>
      <c r="E20" s="157"/>
      <c r="F20" s="153">
        <f>'P5'!K31</f>
        <v>10000</v>
      </c>
      <c r="G20" s="166">
        <f>'P5'!R31</f>
        <v>0</v>
      </c>
      <c r="H20" s="57">
        <v>1500</v>
      </c>
      <c r="I20" s="165">
        <v>0</v>
      </c>
      <c r="J20" s="57">
        <v>1500</v>
      </c>
      <c r="K20" s="165">
        <v>0</v>
      </c>
    </row>
    <row r="21" spans="1:11">
      <c r="A21" s="49">
        <v>12</v>
      </c>
      <c r="B21" s="82">
        <v>6</v>
      </c>
      <c r="C21" s="201" t="s">
        <v>245</v>
      </c>
      <c r="D21" s="114"/>
      <c r="E21" s="115"/>
      <c r="F21" s="180">
        <f>'P5'!K33</f>
        <v>3000</v>
      </c>
      <c r="G21" s="169">
        <f>'P5'!R33</f>
        <v>0</v>
      </c>
      <c r="H21" s="86">
        <f>H22</f>
        <v>3000</v>
      </c>
      <c r="I21" s="117">
        <v>0</v>
      </c>
      <c r="J21" s="86">
        <f>J22</f>
        <v>3000</v>
      </c>
      <c r="K21" s="117">
        <v>0</v>
      </c>
    </row>
    <row r="22" spans="1:11">
      <c r="A22" s="49">
        <v>13</v>
      </c>
      <c r="B22" s="46"/>
      <c r="C22" s="81" t="s">
        <v>138</v>
      </c>
      <c r="D22" s="80" t="s">
        <v>76</v>
      </c>
      <c r="E22" s="54"/>
      <c r="F22" s="153">
        <f>'P5'!K34</f>
        <v>3000</v>
      </c>
      <c r="G22" s="166">
        <f>'P5'!R34</f>
        <v>0</v>
      </c>
      <c r="H22" s="57">
        <v>3000</v>
      </c>
      <c r="I22" s="165">
        <v>0</v>
      </c>
      <c r="J22" s="57">
        <v>3000</v>
      </c>
      <c r="K22" s="165">
        <v>0</v>
      </c>
    </row>
  </sheetData>
  <mergeCells count="11">
    <mergeCell ref="J4:K4"/>
    <mergeCell ref="H4:I4"/>
    <mergeCell ref="J5:J8"/>
    <mergeCell ref="F4:G4"/>
    <mergeCell ref="B5:E5"/>
    <mergeCell ref="F5:F8"/>
    <mergeCell ref="G5:G8"/>
    <mergeCell ref="D6:E6"/>
    <mergeCell ref="K5:K8"/>
    <mergeCell ref="H5:H8"/>
    <mergeCell ref="I5:I8"/>
  </mergeCells>
  <phoneticPr fontId="2" type="noConversion"/>
  <pageMargins left="0.6" right="0.23" top="1" bottom="1" header="0.4921259845" footer="0.4921259845"/>
  <pageSetup paperSize="9" scale="85" orientation="landscape" r:id="rId1"/>
  <headerFooter alignWithMargins="0">
    <oddFooter>&amp;C21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2:L28"/>
  <sheetViews>
    <sheetView view="pageLayout" topLeftCell="B4" workbookViewId="0">
      <selection activeCell="J12" sqref="J12"/>
    </sheetView>
  </sheetViews>
  <sheetFormatPr defaultRowHeight="12.75"/>
  <cols>
    <col min="1" max="1" width="3.85546875" style="10" customWidth="1"/>
    <col min="2" max="2" width="4.7109375" style="9" customWidth="1"/>
    <col min="3" max="3" width="10.140625" customWidth="1"/>
    <col min="4" max="4" width="2.28515625" customWidth="1"/>
    <col min="5" max="5" width="45.28515625" customWidth="1"/>
    <col min="6" max="6" width="8.5703125" style="145" customWidth="1"/>
    <col min="7" max="7" width="9.28515625" style="120" customWidth="1"/>
    <col min="8" max="8" width="9.7109375" style="120" customWidth="1"/>
    <col min="9" max="9" width="9.28515625" style="120" customWidth="1"/>
    <col min="10" max="10" width="8.5703125" style="120" customWidth="1"/>
    <col min="11" max="11" width="9.28515625" style="120" customWidth="1"/>
    <col min="12" max="12" width="9.140625" style="120"/>
  </cols>
  <sheetData>
    <row r="2" spans="1:11" ht="15.75">
      <c r="B2" s="44" t="s">
        <v>206</v>
      </c>
    </row>
    <row r="3" spans="1:11" ht="13.5" thickBot="1">
      <c r="K3" s="576" t="s">
        <v>419</v>
      </c>
    </row>
    <row r="4" spans="1:11" ht="13.5" customHeight="1">
      <c r="A4" s="1552"/>
      <c r="B4" s="1587"/>
      <c r="C4" s="1587"/>
      <c r="D4" s="1587"/>
      <c r="E4" s="1587"/>
      <c r="F4" s="1555" t="s">
        <v>306</v>
      </c>
      <c r="G4" s="1555"/>
      <c r="H4" s="1555" t="s">
        <v>490</v>
      </c>
      <c r="I4" s="1555"/>
      <c r="J4" s="1555" t="s">
        <v>564</v>
      </c>
      <c r="K4" s="1557"/>
    </row>
    <row r="5" spans="1:11" ht="18.75" customHeight="1">
      <c r="A5" s="1435" t="s">
        <v>60</v>
      </c>
      <c r="B5" s="1426"/>
      <c r="C5" s="1426"/>
      <c r="D5" s="1426"/>
      <c r="E5" s="1426"/>
      <c r="F5" s="1554" t="s">
        <v>60</v>
      </c>
      <c r="G5" s="1554" t="s">
        <v>59</v>
      </c>
      <c r="H5" s="1554" t="s">
        <v>60</v>
      </c>
      <c r="I5" s="1554" t="s">
        <v>59</v>
      </c>
      <c r="J5" s="1554" t="s">
        <v>60</v>
      </c>
      <c r="K5" s="1556" t="s">
        <v>59</v>
      </c>
    </row>
    <row r="6" spans="1:11">
      <c r="A6" s="217"/>
      <c r="B6" s="209" t="s">
        <v>353</v>
      </c>
      <c r="C6" s="210" t="s">
        <v>57</v>
      </c>
      <c r="D6" s="210"/>
      <c r="E6" s="212"/>
      <c r="F6" s="1554"/>
      <c r="G6" s="1554"/>
      <c r="H6" s="1554"/>
      <c r="I6" s="1554"/>
      <c r="J6" s="1554"/>
      <c r="K6" s="1556"/>
    </row>
    <row r="7" spans="1:11" ht="22.5">
      <c r="A7" s="217"/>
      <c r="B7" s="211" t="s">
        <v>350</v>
      </c>
      <c r="C7" s="210" t="s">
        <v>115</v>
      </c>
      <c r="D7" s="210"/>
      <c r="E7" s="212" t="s">
        <v>51</v>
      </c>
      <c r="F7" s="1554"/>
      <c r="G7" s="1554"/>
      <c r="H7" s="1554"/>
      <c r="I7" s="1554"/>
      <c r="J7" s="1554"/>
      <c r="K7" s="1556"/>
    </row>
    <row r="8" spans="1:11">
      <c r="A8" s="217"/>
      <c r="B8" s="209"/>
      <c r="C8" s="210"/>
      <c r="D8" s="210"/>
      <c r="E8" s="212"/>
      <c r="F8" s="1554"/>
      <c r="G8" s="1554"/>
      <c r="H8" s="1554"/>
      <c r="I8" s="1554"/>
      <c r="J8" s="1554"/>
      <c r="K8" s="1556"/>
    </row>
    <row r="9" spans="1:11" ht="15">
      <c r="A9" s="49">
        <v>1</v>
      </c>
      <c r="B9" s="213" t="s">
        <v>207</v>
      </c>
      <c r="C9" s="214"/>
      <c r="D9" s="215"/>
      <c r="E9" s="215"/>
      <c r="F9" s="207">
        <f>'P6'!K8</f>
        <v>553549</v>
      </c>
      <c r="G9" s="207">
        <f>'P6'!R8</f>
        <v>0</v>
      </c>
      <c r="H9" s="207">
        <f>H10+H14+H16+H18+H20</f>
        <v>583500</v>
      </c>
      <c r="I9" s="207">
        <f>I10+I14+I16+I18</f>
        <v>0</v>
      </c>
      <c r="J9" s="207">
        <f>J10+J14+J16+J18+J20</f>
        <v>602000</v>
      </c>
      <c r="K9" s="208">
        <f>K10+K14+K16+K18+K20</f>
        <v>0</v>
      </c>
    </row>
    <row r="10" spans="1:11">
      <c r="A10" s="49">
        <f>A9+1</f>
        <v>2</v>
      </c>
      <c r="B10" s="82">
        <v>1</v>
      </c>
      <c r="C10" s="201" t="s">
        <v>263</v>
      </c>
      <c r="D10" s="122"/>
      <c r="E10" s="122"/>
      <c r="F10" s="88">
        <f>'P6'!K9</f>
        <v>519037</v>
      </c>
      <c r="G10" s="88"/>
      <c r="H10" s="88">
        <f>H11+H12+H13</f>
        <v>550000</v>
      </c>
      <c r="I10" s="88">
        <f>I11+I12+I13</f>
        <v>0</v>
      </c>
      <c r="J10" s="88">
        <f>J11+J12+J13</f>
        <v>569000</v>
      </c>
      <c r="K10" s="161">
        <f>K11+K12+K13</f>
        <v>0</v>
      </c>
    </row>
    <row r="11" spans="1:11" ht="24">
      <c r="A11" s="49">
        <f>A10+1</f>
        <v>3</v>
      </c>
      <c r="B11" s="53"/>
      <c r="C11" s="81" t="s">
        <v>128</v>
      </c>
      <c r="D11" s="216"/>
      <c r="E11" s="965" t="s">
        <v>296</v>
      </c>
      <c r="F11" s="58">
        <f>'P6'!K10</f>
        <v>146877</v>
      </c>
      <c r="G11" s="58">
        <v>0</v>
      </c>
      <c r="H11" s="58">
        <v>163000</v>
      </c>
      <c r="I11" s="58">
        <v>0</v>
      </c>
      <c r="J11" s="58">
        <v>168000</v>
      </c>
      <c r="K11" s="166">
        <v>0</v>
      </c>
    </row>
    <row r="12" spans="1:11" ht="24">
      <c r="A12" s="49">
        <v>4</v>
      </c>
      <c r="B12" s="205"/>
      <c r="C12" s="81" t="s">
        <v>71</v>
      </c>
      <c r="D12" s="216"/>
      <c r="E12" s="965" t="s">
        <v>295</v>
      </c>
      <c r="F12" s="58">
        <f>'P6'!K39</f>
        <v>13183</v>
      </c>
      <c r="G12" s="58">
        <v>0</v>
      </c>
      <c r="H12" s="58">
        <v>12500</v>
      </c>
      <c r="I12" s="58">
        <v>0</v>
      </c>
      <c r="J12" s="58">
        <v>13000</v>
      </c>
      <c r="K12" s="166">
        <v>0</v>
      </c>
    </row>
    <row r="13" spans="1:11">
      <c r="A13" s="250">
        <v>5</v>
      </c>
      <c r="B13" s="237"/>
      <c r="C13" s="81" t="s">
        <v>30</v>
      </c>
      <c r="D13" s="216"/>
      <c r="E13" s="965" t="s">
        <v>294</v>
      </c>
      <c r="F13" s="58">
        <f>'P6'!K51</f>
        <v>358977</v>
      </c>
      <c r="G13" s="58">
        <v>0</v>
      </c>
      <c r="H13" s="58">
        <v>374500</v>
      </c>
      <c r="I13" s="58">
        <v>0</v>
      </c>
      <c r="J13" s="58">
        <v>388000</v>
      </c>
      <c r="K13" s="166">
        <v>0</v>
      </c>
    </row>
    <row r="14" spans="1:11">
      <c r="A14" s="49">
        <v>6</v>
      </c>
      <c r="B14" s="82">
        <v>2</v>
      </c>
      <c r="C14" s="201" t="s">
        <v>471</v>
      </c>
      <c r="D14" s="122"/>
      <c r="E14" s="122"/>
      <c r="F14" s="255">
        <f>'P6'!K67</f>
        <v>12012</v>
      </c>
      <c r="G14" s="255">
        <v>0</v>
      </c>
      <c r="H14" s="255">
        <f>H15</f>
        <v>12000</v>
      </c>
      <c r="I14" s="255">
        <f>I15</f>
        <v>0</v>
      </c>
      <c r="J14" s="255">
        <f>J15</f>
        <v>12000</v>
      </c>
      <c r="K14" s="234">
        <v>0</v>
      </c>
    </row>
    <row r="15" spans="1:11">
      <c r="A15" s="49">
        <v>7</v>
      </c>
      <c r="B15" s="53"/>
      <c r="C15" s="81" t="s">
        <v>468</v>
      </c>
      <c r="D15" s="54" t="s">
        <v>469</v>
      </c>
      <c r="E15" s="54"/>
      <c r="F15" s="58">
        <f>'P6'!K68</f>
        <v>12012</v>
      </c>
      <c r="G15" s="58">
        <v>0</v>
      </c>
      <c r="H15" s="58">
        <v>12000</v>
      </c>
      <c r="I15" s="58">
        <v>0</v>
      </c>
      <c r="J15" s="58">
        <v>12000</v>
      </c>
      <c r="K15" s="166">
        <v>0</v>
      </c>
    </row>
    <row r="16" spans="1:11">
      <c r="A16" s="49">
        <v>8</v>
      </c>
      <c r="B16" s="82">
        <v>3</v>
      </c>
      <c r="C16" s="201" t="s">
        <v>298</v>
      </c>
      <c r="D16" s="122"/>
      <c r="E16" s="122"/>
      <c r="F16" s="88">
        <f>'P6'!K81</f>
        <v>3000</v>
      </c>
      <c r="G16" s="88">
        <v>0</v>
      </c>
      <c r="H16" s="88">
        <f>H17</f>
        <v>3500</v>
      </c>
      <c r="I16" s="88">
        <v>0</v>
      </c>
      <c r="J16" s="88">
        <f>J17</f>
        <v>3000</v>
      </c>
      <c r="K16" s="161">
        <v>0</v>
      </c>
    </row>
    <row r="17" spans="1:11">
      <c r="A17" s="49">
        <v>9</v>
      </c>
      <c r="B17" s="53"/>
      <c r="C17" s="81" t="s">
        <v>290</v>
      </c>
      <c r="D17" s="80" t="s">
        <v>29</v>
      </c>
      <c r="E17" s="157"/>
      <c r="F17" s="58">
        <f>'P6'!K83</f>
        <v>3000</v>
      </c>
      <c r="G17" s="58">
        <v>0</v>
      </c>
      <c r="H17" s="58">
        <v>3500</v>
      </c>
      <c r="I17" s="58">
        <v>0</v>
      </c>
      <c r="J17" s="58">
        <v>3000</v>
      </c>
      <c r="K17" s="166">
        <v>0</v>
      </c>
    </row>
    <row r="18" spans="1:11">
      <c r="A18" s="49">
        <v>12</v>
      </c>
      <c r="B18" s="82">
        <v>4</v>
      </c>
      <c r="C18" s="201" t="s">
        <v>127</v>
      </c>
      <c r="D18" s="122"/>
      <c r="E18" s="122"/>
      <c r="F18" s="88">
        <f>'P6'!K84</f>
        <v>0</v>
      </c>
      <c r="G18" s="88">
        <v>0</v>
      </c>
      <c r="H18" s="88">
        <f>H19</f>
        <v>0</v>
      </c>
      <c r="I18" s="88">
        <v>0</v>
      </c>
      <c r="J18" s="88">
        <f>J19</f>
        <v>0</v>
      </c>
      <c r="K18" s="161">
        <v>0</v>
      </c>
    </row>
    <row r="19" spans="1:11">
      <c r="A19" s="49">
        <v>13</v>
      </c>
      <c r="B19" s="53"/>
      <c r="C19" s="81" t="s">
        <v>139</v>
      </c>
      <c r="D19" s="80" t="s">
        <v>31</v>
      </c>
      <c r="E19" s="157"/>
      <c r="F19" s="58">
        <f>'P6'!K85</f>
        <v>0</v>
      </c>
      <c r="G19" s="58">
        <v>0</v>
      </c>
      <c r="H19" s="58">
        <v>0</v>
      </c>
      <c r="I19" s="58">
        <v>0</v>
      </c>
      <c r="J19" s="58">
        <v>0</v>
      </c>
      <c r="K19" s="166">
        <v>0</v>
      </c>
    </row>
    <row r="20" spans="1:11">
      <c r="A20" s="49">
        <v>12</v>
      </c>
      <c r="B20" s="82">
        <v>5</v>
      </c>
      <c r="C20" s="625" t="s">
        <v>501</v>
      </c>
      <c r="D20" s="122"/>
      <c r="E20" s="122"/>
      <c r="F20" s="88">
        <f>F21</f>
        <v>19500</v>
      </c>
      <c r="G20" s="88">
        <v>0</v>
      </c>
      <c r="H20" s="88">
        <f>H21</f>
        <v>18000</v>
      </c>
      <c r="I20" s="88">
        <v>0</v>
      </c>
      <c r="J20" s="88">
        <f>J21</f>
        <v>18000</v>
      </c>
      <c r="K20" s="161">
        <v>0</v>
      </c>
    </row>
    <row r="21" spans="1:11" ht="13.5" thickBot="1">
      <c r="A21" s="50">
        <v>13</v>
      </c>
      <c r="B21" s="143"/>
      <c r="C21" s="966" t="s">
        <v>30</v>
      </c>
      <c r="D21" s="1585" t="s">
        <v>520</v>
      </c>
      <c r="E21" s="1586"/>
      <c r="F21" s="967">
        <f>'P6'!K87</f>
        <v>19500</v>
      </c>
      <c r="G21" s="967">
        <v>0</v>
      </c>
      <c r="H21" s="967">
        <v>18000</v>
      </c>
      <c r="I21" s="967">
        <v>0</v>
      </c>
      <c r="J21" s="967">
        <v>18000</v>
      </c>
      <c r="K21" s="175">
        <v>0</v>
      </c>
    </row>
    <row r="22" spans="1:11">
      <c r="F22" s="147"/>
    </row>
    <row r="23" spans="1:11">
      <c r="F23" s="871"/>
    </row>
    <row r="24" spans="1:11">
      <c r="F24" s="147"/>
    </row>
    <row r="25" spans="1:11">
      <c r="F25" s="147"/>
    </row>
    <row r="26" spans="1:11">
      <c r="F26" s="147"/>
    </row>
    <row r="27" spans="1:11">
      <c r="F27" s="147"/>
    </row>
    <row r="28" spans="1:11">
      <c r="F28" s="147"/>
    </row>
  </sheetData>
  <mergeCells count="12">
    <mergeCell ref="D21:E21"/>
    <mergeCell ref="A4:E4"/>
    <mergeCell ref="A5:E5"/>
    <mergeCell ref="F5:F8"/>
    <mergeCell ref="F4:G4"/>
    <mergeCell ref="G5:G8"/>
    <mergeCell ref="J4:K4"/>
    <mergeCell ref="H4:I4"/>
    <mergeCell ref="K5:K8"/>
    <mergeCell ref="H5:H8"/>
    <mergeCell ref="I5:I8"/>
    <mergeCell ref="J5:J8"/>
  </mergeCells>
  <phoneticPr fontId="2" type="noConversion"/>
  <pageMargins left="0.55000000000000004" right="0.31" top="1" bottom="1" header="0.4921259845" footer="0.4921259845"/>
  <pageSetup paperSize="9" scale="85" orientation="landscape" r:id="rId1"/>
  <headerFooter alignWithMargins="0">
    <oddFooter>&amp;C22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2:K29"/>
  <sheetViews>
    <sheetView view="pageLayout" workbookViewId="0">
      <selection activeCell="H12" sqref="H12"/>
    </sheetView>
  </sheetViews>
  <sheetFormatPr defaultRowHeight="12.75"/>
  <cols>
    <col min="1" max="1" width="3.85546875" style="10" customWidth="1"/>
    <col min="2" max="2" width="7.42578125" style="9" customWidth="1"/>
    <col min="3" max="3" width="7.28515625" customWidth="1"/>
    <col min="4" max="4" width="2.28515625" customWidth="1"/>
    <col min="5" max="5" width="36.28515625" customWidth="1"/>
    <col min="6" max="6" width="8.7109375" customWidth="1"/>
    <col min="8" max="8" width="8.28515625" customWidth="1"/>
    <col min="9" max="9" width="10" customWidth="1"/>
    <col min="10" max="10" width="8.5703125" customWidth="1"/>
  </cols>
  <sheetData>
    <row r="2" spans="1:11" ht="15.75">
      <c r="B2" s="44" t="s">
        <v>202</v>
      </c>
    </row>
    <row r="3" spans="1:11" ht="13.5" thickBot="1">
      <c r="K3" s="544" t="s">
        <v>419</v>
      </c>
    </row>
    <row r="4" spans="1:11" ht="14.25" customHeight="1">
      <c r="A4" s="320"/>
      <c r="B4" s="321"/>
      <c r="C4" s="322"/>
      <c r="D4" s="322"/>
      <c r="E4" s="327"/>
      <c r="F4" s="1555" t="s">
        <v>154</v>
      </c>
      <c r="G4" s="1557"/>
      <c r="H4" s="1576" t="s">
        <v>306</v>
      </c>
      <c r="I4" s="1557"/>
      <c r="J4" s="1576" t="s">
        <v>490</v>
      </c>
      <c r="K4" s="1557"/>
    </row>
    <row r="5" spans="1:11" ht="18.75" customHeight="1">
      <c r="A5" s="217"/>
      <c r="B5" s="1423" t="s">
        <v>60</v>
      </c>
      <c r="C5" s="1426"/>
      <c r="D5" s="1426"/>
      <c r="E5" s="1426"/>
      <c r="F5" s="1554" t="s">
        <v>60</v>
      </c>
      <c r="G5" s="1556" t="s">
        <v>59</v>
      </c>
      <c r="H5" s="1575" t="s">
        <v>60</v>
      </c>
      <c r="I5" s="1556" t="s">
        <v>59</v>
      </c>
      <c r="J5" s="1575" t="s">
        <v>60</v>
      </c>
      <c r="K5" s="1556" t="s">
        <v>59</v>
      </c>
    </row>
    <row r="6" spans="1:11">
      <c r="A6" s="217"/>
      <c r="B6" s="209" t="s">
        <v>353</v>
      </c>
      <c r="C6" s="210" t="s">
        <v>57</v>
      </c>
      <c r="D6" s="210"/>
      <c r="E6" s="209" t="s">
        <v>58</v>
      </c>
      <c r="F6" s="1554"/>
      <c r="G6" s="1556"/>
      <c r="H6" s="1575"/>
      <c r="I6" s="1556"/>
      <c r="J6" s="1575"/>
      <c r="K6" s="1556"/>
    </row>
    <row r="7" spans="1:11">
      <c r="A7" s="217"/>
      <c r="B7" s="211" t="s">
        <v>350</v>
      </c>
      <c r="C7" s="210" t="s">
        <v>115</v>
      </c>
      <c r="D7" s="210"/>
      <c r="E7" s="212" t="s">
        <v>51</v>
      </c>
      <c r="F7" s="1554"/>
      <c r="G7" s="1556"/>
      <c r="H7" s="1575"/>
      <c r="I7" s="1556"/>
      <c r="J7" s="1575"/>
      <c r="K7" s="1556"/>
    </row>
    <row r="8" spans="1:11">
      <c r="A8" s="217"/>
      <c r="B8" s="209"/>
      <c r="C8" s="210"/>
      <c r="D8" s="210"/>
      <c r="E8" s="212"/>
      <c r="F8" s="1554"/>
      <c r="G8" s="1556"/>
      <c r="H8" s="1575"/>
      <c r="I8" s="1556"/>
      <c r="J8" s="1575"/>
      <c r="K8" s="1556"/>
    </row>
    <row r="9" spans="1:11" ht="15">
      <c r="A9" s="49">
        <v>1</v>
      </c>
      <c r="B9" s="213" t="s">
        <v>209</v>
      </c>
      <c r="C9" s="214"/>
      <c r="D9" s="215"/>
      <c r="E9" s="215"/>
      <c r="F9" s="207">
        <f>'P7'!K8</f>
        <v>602941</v>
      </c>
      <c r="G9" s="208">
        <f>'P7'!Q8</f>
        <v>0</v>
      </c>
      <c r="H9" s="206">
        <f>H10+H13+H15+H17+H18</f>
        <v>635747</v>
      </c>
      <c r="I9" s="208">
        <f>I10</f>
        <v>0</v>
      </c>
      <c r="J9" s="206">
        <f>J10+J13+J15+J17+J18</f>
        <v>632300</v>
      </c>
      <c r="K9" s="208">
        <f>K10+K13+K15+K17+K18</f>
        <v>0</v>
      </c>
    </row>
    <row r="10" spans="1:11">
      <c r="A10" s="49">
        <f>A9+1</f>
        <v>2</v>
      </c>
      <c r="B10" s="82">
        <v>1</v>
      </c>
      <c r="C10" s="201" t="s">
        <v>26</v>
      </c>
      <c r="D10" s="122"/>
      <c r="E10" s="122"/>
      <c r="F10" s="88">
        <f>'P7'!K9</f>
        <v>601126</v>
      </c>
      <c r="G10" s="161">
        <v>0</v>
      </c>
      <c r="H10" s="87">
        <f>H11+H12</f>
        <v>631447</v>
      </c>
      <c r="I10" s="161">
        <f>I11</f>
        <v>0</v>
      </c>
      <c r="J10" s="87">
        <f>J11+J12</f>
        <v>630600</v>
      </c>
      <c r="K10" s="161">
        <f>K11</f>
        <v>0</v>
      </c>
    </row>
    <row r="11" spans="1:11">
      <c r="A11" s="49">
        <f>A10+1</f>
        <v>3</v>
      </c>
      <c r="B11" s="567" t="s">
        <v>394</v>
      </c>
      <c r="C11" s="81" t="s">
        <v>118</v>
      </c>
      <c r="D11" s="80" t="s">
        <v>314</v>
      </c>
      <c r="E11" s="157"/>
      <c r="F11" s="58">
        <f>'P7'!K10</f>
        <v>600626</v>
      </c>
      <c r="G11" s="166">
        <v>0</v>
      </c>
      <c r="H11" s="57">
        <v>630847</v>
      </c>
      <c r="I11" s="166">
        <v>0</v>
      </c>
      <c r="J11" s="57">
        <v>630000</v>
      </c>
      <c r="K11" s="166">
        <v>0</v>
      </c>
    </row>
    <row r="12" spans="1:11">
      <c r="A12" s="49">
        <v>4</v>
      </c>
      <c r="B12" s="567" t="s">
        <v>395</v>
      </c>
      <c r="C12" s="81" t="s">
        <v>39</v>
      </c>
      <c r="D12" s="80" t="s">
        <v>28</v>
      </c>
      <c r="E12" s="157"/>
      <c r="F12" s="324">
        <f>'P7'!K37</f>
        <v>500</v>
      </c>
      <c r="G12" s="325">
        <v>0</v>
      </c>
      <c r="H12" s="326">
        <v>600</v>
      </c>
      <c r="I12" s="325">
        <v>0</v>
      </c>
      <c r="J12" s="326">
        <v>600</v>
      </c>
      <c r="K12" s="325">
        <v>0</v>
      </c>
    </row>
    <row r="13" spans="1:11">
      <c r="A13" s="49">
        <f t="shared" ref="A13:A18" si="0">A12+1</f>
        <v>5</v>
      </c>
      <c r="B13" s="82">
        <v>2</v>
      </c>
      <c r="C13" s="201" t="s">
        <v>390</v>
      </c>
      <c r="D13" s="122"/>
      <c r="E13" s="122"/>
      <c r="F13" s="88">
        <f>'P7'!K39</f>
        <v>149</v>
      </c>
      <c r="G13" s="161">
        <v>0</v>
      </c>
      <c r="H13" s="87">
        <f>H14+H15</f>
        <v>2300</v>
      </c>
      <c r="I13" s="161">
        <f>I14</f>
        <v>0</v>
      </c>
      <c r="J13" s="87">
        <f>J14</f>
        <v>300</v>
      </c>
      <c r="K13" s="161">
        <v>0</v>
      </c>
    </row>
    <row r="14" spans="1:11">
      <c r="A14" s="49">
        <f t="shared" si="0"/>
        <v>6</v>
      </c>
      <c r="B14" s="53" t="s">
        <v>393</v>
      </c>
      <c r="C14" s="81" t="s">
        <v>139</v>
      </c>
      <c r="D14" s="80" t="s">
        <v>414</v>
      </c>
      <c r="E14" s="157"/>
      <c r="F14" s="58">
        <f>'P7'!K40</f>
        <v>149</v>
      </c>
      <c r="G14" s="166">
        <v>0</v>
      </c>
      <c r="H14" s="57">
        <v>300</v>
      </c>
      <c r="I14" s="166">
        <v>0</v>
      </c>
      <c r="J14" s="57">
        <v>300</v>
      </c>
      <c r="K14" s="166">
        <v>0</v>
      </c>
    </row>
    <row r="15" spans="1:11">
      <c r="A15" s="49">
        <f t="shared" si="0"/>
        <v>7</v>
      </c>
      <c r="B15" s="82">
        <v>3</v>
      </c>
      <c r="C15" s="201" t="s">
        <v>412</v>
      </c>
      <c r="D15" s="122"/>
      <c r="E15" s="122"/>
      <c r="F15" s="88">
        <f>'P7'!K43</f>
        <v>1666</v>
      </c>
      <c r="G15" s="161">
        <v>0</v>
      </c>
      <c r="H15" s="87">
        <f>H16+H17</f>
        <v>2000</v>
      </c>
      <c r="I15" s="161">
        <v>0</v>
      </c>
      <c r="J15" s="87">
        <f>J16</f>
        <v>1400</v>
      </c>
      <c r="K15" s="161">
        <v>0</v>
      </c>
    </row>
    <row r="16" spans="1:11">
      <c r="A16" s="49">
        <f t="shared" si="0"/>
        <v>8</v>
      </c>
      <c r="B16" s="53" t="s">
        <v>397</v>
      </c>
      <c r="C16" s="81" t="s">
        <v>39</v>
      </c>
      <c r="D16" s="80" t="s">
        <v>28</v>
      </c>
      <c r="E16" s="157"/>
      <c r="F16" s="58">
        <f>'P7'!K44</f>
        <v>1666</v>
      </c>
      <c r="G16" s="166">
        <v>0</v>
      </c>
      <c r="H16" s="57">
        <v>2000</v>
      </c>
      <c r="I16" s="166">
        <v>0</v>
      </c>
      <c r="J16" s="57">
        <v>1400</v>
      </c>
      <c r="K16" s="166">
        <v>0</v>
      </c>
    </row>
    <row r="17" spans="1:11">
      <c r="A17" s="49">
        <f t="shared" si="0"/>
        <v>9</v>
      </c>
      <c r="B17" s="82">
        <v>4</v>
      </c>
      <c r="C17" s="201" t="s">
        <v>396</v>
      </c>
      <c r="D17" s="122"/>
      <c r="E17" s="122"/>
      <c r="F17" s="88">
        <f>'P7'!K46</f>
        <v>0</v>
      </c>
      <c r="G17" s="161">
        <v>0</v>
      </c>
      <c r="H17" s="87">
        <f>H18+H19</f>
        <v>0</v>
      </c>
      <c r="I17" s="161">
        <f>I18</f>
        <v>0</v>
      </c>
      <c r="J17" s="87">
        <v>0</v>
      </c>
      <c r="K17" s="161">
        <v>0</v>
      </c>
    </row>
    <row r="18" spans="1:11" ht="13.5" thickBot="1">
      <c r="A18" s="50">
        <f t="shared" si="0"/>
        <v>10</v>
      </c>
      <c r="B18" s="118">
        <v>5</v>
      </c>
      <c r="C18" s="253" t="s">
        <v>411</v>
      </c>
      <c r="D18" s="138"/>
      <c r="E18" s="138"/>
      <c r="F18" s="254">
        <f>'P7'!K47</f>
        <v>0</v>
      </c>
      <c r="G18" s="170">
        <v>0</v>
      </c>
      <c r="H18" s="155">
        <f>H19+H20</f>
        <v>0</v>
      </c>
      <c r="I18" s="170">
        <f>I19</f>
        <v>0</v>
      </c>
      <c r="J18" s="155">
        <v>0</v>
      </c>
      <c r="K18" s="170">
        <v>0</v>
      </c>
    </row>
    <row r="19" spans="1:11">
      <c r="E19" s="873"/>
      <c r="F19" s="873"/>
      <c r="G19" s="874"/>
      <c r="H19" s="873"/>
      <c r="I19" s="873"/>
      <c r="J19" s="873"/>
      <c r="K19" s="873"/>
    </row>
    <row r="29" spans="1:11">
      <c r="H29" s="872"/>
    </row>
  </sheetData>
  <mergeCells count="10">
    <mergeCell ref="H4:I4"/>
    <mergeCell ref="K5:K8"/>
    <mergeCell ref="H5:H8"/>
    <mergeCell ref="I5:I8"/>
    <mergeCell ref="B5:E5"/>
    <mergeCell ref="F5:F8"/>
    <mergeCell ref="G5:G8"/>
    <mergeCell ref="J5:J8"/>
    <mergeCell ref="F4:G4"/>
    <mergeCell ref="J4:K4"/>
  </mergeCells>
  <phoneticPr fontId="2" type="noConversion"/>
  <pageMargins left="0.53" right="0.24" top="1" bottom="1" header="0.4921259845" footer="0.4921259845"/>
  <pageSetup paperSize="9" scale="85" orientation="landscape" r:id="rId1"/>
  <headerFooter alignWithMargins="0">
    <oddFooter>&amp;C23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B1:G128"/>
  <sheetViews>
    <sheetView view="pageLayout" topLeftCell="A4" workbookViewId="0">
      <selection activeCell="D8" sqref="D8"/>
    </sheetView>
  </sheetViews>
  <sheetFormatPr defaultRowHeight="12.75"/>
  <cols>
    <col min="1" max="1" width="4.140625" customWidth="1"/>
    <col min="2" max="2" width="3" customWidth="1"/>
    <col min="3" max="3" width="51.5703125" customWidth="1"/>
    <col min="4" max="4" width="12.5703125" bestFit="1" customWidth="1"/>
    <col min="5" max="5" width="9.85546875" bestFit="1" customWidth="1"/>
    <col min="6" max="6" width="10.5703125" customWidth="1"/>
  </cols>
  <sheetData>
    <row r="1" spans="2:7" ht="43.5" customHeight="1">
      <c r="B1" s="17"/>
      <c r="C1" s="328" t="s">
        <v>415</v>
      </c>
    </row>
    <row r="2" spans="2:7" ht="13.5" thickBot="1"/>
    <row r="3" spans="2:7" ht="18" customHeight="1">
      <c r="B3" s="1547" t="s">
        <v>79</v>
      </c>
      <c r="C3" s="1549"/>
      <c r="D3" s="383" t="s">
        <v>419</v>
      </c>
      <c r="E3" s="383" t="s">
        <v>419</v>
      </c>
      <c r="F3" s="405" t="s">
        <v>419</v>
      </c>
    </row>
    <row r="4" spans="2:7" ht="24" customHeight="1">
      <c r="B4" s="1550"/>
      <c r="C4" s="1551"/>
      <c r="D4" s="384" t="s">
        <v>153</v>
      </c>
      <c r="E4" s="384" t="s">
        <v>153</v>
      </c>
      <c r="F4" s="385" t="s">
        <v>153</v>
      </c>
    </row>
    <row r="5" spans="2:7" ht="17.25" customHeight="1">
      <c r="B5" s="1550"/>
      <c r="C5" s="1551"/>
      <c r="D5" s="384" t="s">
        <v>77</v>
      </c>
      <c r="E5" s="384" t="s">
        <v>420</v>
      </c>
      <c r="F5" s="385" t="s">
        <v>77</v>
      </c>
    </row>
    <row r="6" spans="2:7" ht="15.75" customHeight="1">
      <c r="B6" s="1550"/>
      <c r="C6" s="1551"/>
      <c r="D6" s="384" t="s">
        <v>315</v>
      </c>
      <c r="E6" s="384" t="s">
        <v>565</v>
      </c>
      <c r="F6" s="862">
        <v>2013</v>
      </c>
    </row>
    <row r="7" spans="2:7">
      <c r="B7" s="42">
        <v>1</v>
      </c>
      <c r="C7" s="43" t="s">
        <v>80</v>
      </c>
      <c r="D7" s="386">
        <f>SUM!F7</f>
        <v>1274848</v>
      </c>
      <c r="E7" s="386">
        <f>'Príjmy MČ'!H66</f>
        <v>1304352</v>
      </c>
      <c r="F7" s="863">
        <f>'Príjmy2010-2011'!G58</f>
        <v>1333654</v>
      </c>
    </row>
    <row r="8" spans="2:7">
      <c r="B8" s="42">
        <f>B7+1</f>
        <v>2</v>
      </c>
      <c r="C8" s="43" t="s">
        <v>81</v>
      </c>
      <c r="D8" s="386">
        <f>SUM!F8</f>
        <v>1274848</v>
      </c>
      <c r="E8" s="386">
        <f>E10+E11+E12+E13+E14+E15+E16</f>
        <v>1304352</v>
      </c>
      <c r="F8" s="863">
        <f>F10+F11+F12+F13+F14+F15+F16</f>
        <v>1342654</v>
      </c>
    </row>
    <row r="9" spans="2:7">
      <c r="B9" s="2">
        <f>B8+1</f>
        <v>3</v>
      </c>
      <c r="C9" s="18" t="s">
        <v>114</v>
      </c>
      <c r="D9" s="387"/>
      <c r="E9" s="387"/>
      <c r="F9" s="864"/>
    </row>
    <row r="10" spans="2:7">
      <c r="B10" s="2">
        <f>B9+1</f>
        <v>4</v>
      </c>
      <c r="C10" s="38" t="s">
        <v>299</v>
      </c>
      <c r="D10" s="387">
        <f>SUM!F10</f>
        <v>27290</v>
      </c>
      <c r="E10" s="387">
        <f>P1V!H9</f>
        <v>26475</v>
      </c>
      <c r="F10" s="751">
        <f>P1V!J9</f>
        <v>27290</v>
      </c>
    </row>
    <row r="11" spans="2:7">
      <c r="B11" s="2">
        <f t="shared" ref="B11:B33" si="0">B10+1</f>
        <v>5</v>
      </c>
      <c r="C11" s="39" t="s">
        <v>300</v>
      </c>
      <c r="D11" s="387">
        <f>SUM!F11</f>
        <v>10100</v>
      </c>
      <c r="E11" s="387">
        <f>P2V!H9</f>
        <v>1100</v>
      </c>
      <c r="F11" s="751">
        <f>P2V!J9</f>
        <v>10100</v>
      </c>
    </row>
    <row r="12" spans="2:7">
      <c r="B12" s="2">
        <f t="shared" si="0"/>
        <v>6</v>
      </c>
      <c r="C12" s="39" t="s">
        <v>301</v>
      </c>
      <c r="D12" s="387">
        <f>SUM!F12</f>
        <v>30468</v>
      </c>
      <c r="E12" s="387">
        <f>P3V!H9</f>
        <v>9600</v>
      </c>
      <c r="F12" s="751">
        <f>P3V!J9</f>
        <v>20864</v>
      </c>
    </row>
    <row r="13" spans="2:7">
      <c r="B13" s="2">
        <f t="shared" si="0"/>
        <v>7</v>
      </c>
      <c r="C13" s="39" t="s">
        <v>302</v>
      </c>
      <c r="D13" s="387">
        <f>SUM!F13</f>
        <v>18000</v>
      </c>
      <c r="E13" s="387">
        <f>P4V!H10</f>
        <v>21150</v>
      </c>
      <c r="F13" s="751">
        <f>P4V!J10</f>
        <v>21600</v>
      </c>
    </row>
    <row r="14" spans="2:7">
      <c r="B14" s="2">
        <f t="shared" si="0"/>
        <v>8</v>
      </c>
      <c r="C14" s="39" t="s">
        <v>303</v>
      </c>
      <c r="D14" s="387">
        <f>SUM!F14</f>
        <v>32500</v>
      </c>
      <c r="E14" s="387">
        <f>P5V!H9</f>
        <v>26780</v>
      </c>
      <c r="F14" s="751">
        <f>P5V!J9</f>
        <v>28500</v>
      </c>
    </row>
    <row r="15" spans="2:7">
      <c r="B15" s="2">
        <f t="shared" si="0"/>
        <v>9</v>
      </c>
      <c r="C15" s="39" t="s">
        <v>304</v>
      </c>
      <c r="D15" s="387">
        <f>SUM!F15</f>
        <v>553549</v>
      </c>
      <c r="E15" s="387">
        <f>P6V!H9</f>
        <v>583500</v>
      </c>
      <c r="F15" s="751">
        <f>P6V!J9</f>
        <v>602000</v>
      </c>
      <c r="G15" s="195"/>
    </row>
    <row r="16" spans="2:7">
      <c r="B16" s="2">
        <f t="shared" si="0"/>
        <v>10</v>
      </c>
      <c r="C16" s="191" t="s">
        <v>305</v>
      </c>
      <c r="D16" s="387">
        <f>SUM!F16</f>
        <v>602941</v>
      </c>
      <c r="E16" s="387">
        <f>P7V!H9</f>
        <v>635747</v>
      </c>
      <c r="F16" s="751">
        <f>P7V!J9</f>
        <v>632300</v>
      </c>
    </row>
    <row r="17" spans="2:7">
      <c r="B17" s="42">
        <v>11</v>
      </c>
      <c r="C17" s="390" t="s">
        <v>519</v>
      </c>
      <c r="D17" s="386">
        <f>SUM!F18</f>
        <v>0</v>
      </c>
      <c r="E17" s="386">
        <f>E7-E8</f>
        <v>0</v>
      </c>
      <c r="F17" s="386">
        <f>F7-F8</f>
        <v>-9000</v>
      </c>
    </row>
    <row r="18" spans="2:7">
      <c r="B18" s="42">
        <v>12</v>
      </c>
      <c r="C18" s="390" t="s">
        <v>82</v>
      </c>
      <c r="D18" s="580"/>
      <c r="E18" s="580"/>
      <c r="F18" s="863"/>
      <c r="G18" s="382"/>
    </row>
    <row r="19" spans="2:7">
      <c r="B19" s="40">
        <f t="shared" si="0"/>
        <v>13</v>
      </c>
      <c r="C19" s="41" t="s">
        <v>84</v>
      </c>
      <c r="D19" s="404">
        <f>SUM!F19</f>
        <v>0</v>
      </c>
      <c r="E19" s="404">
        <f>'Príjmy2010-2011'!F70</f>
        <v>0</v>
      </c>
      <c r="F19" s="865">
        <f>'Príjmy2010-2011'!G70</f>
        <v>0</v>
      </c>
    </row>
    <row r="20" spans="2:7">
      <c r="B20" s="40">
        <f t="shared" si="0"/>
        <v>14</v>
      </c>
      <c r="C20" s="41" t="s">
        <v>85</v>
      </c>
      <c r="D20" s="404">
        <f>SUM!F20</f>
        <v>0</v>
      </c>
      <c r="E20" s="404">
        <f>E22+E23+E24+E25+E26+E27+E28</f>
        <v>0</v>
      </c>
      <c r="F20" s="865">
        <f>F22+F23+F24+F25+F26+F27+F28</f>
        <v>0</v>
      </c>
    </row>
    <row r="21" spans="2:7">
      <c r="B21" s="2">
        <f t="shared" si="0"/>
        <v>15</v>
      </c>
      <c r="C21" s="18" t="s">
        <v>114</v>
      </c>
      <c r="D21" s="387"/>
      <c r="E21" s="387"/>
      <c r="F21" s="751"/>
    </row>
    <row r="22" spans="2:7">
      <c r="B22" s="2">
        <f t="shared" si="0"/>
        <v>16</v>
      </c>
      <c r="C22" s="38" t="s">
        <v>299</v>
      </c>
      <c r="D22" s="387">
        <f>SUM!F22</f>
        <v>0</v>
      </c>
      <c r="E22" s="387">
        <f>P1V!I9</f>
        <v>0</v>
      </c>
      <c r="F22" s="751">
        <f>P1V!K9</f>
        <v>0</v>
      </c>
    </row>
    <row r="23" spans="2:7">
      <c r="B23" s="2">
        <f t="shared" si="0"/>
        <v>17</v>
      </c>
      <c r="C23" s="39" t="s">
        <v>300</v>
      </c>
      <c r="D23" s="387">
        <f>SUM!F23</f>
        <v>0</v>
      </c>
      <c r="E23" s="387">
        <f>P2V!I9</f>
        <v>0</v>
      </c>
      <c r="F23" s="751">
        <f>P2V!K9</f>
        <v>0</v>
      </c>
    </row>
    <row r="24" spans="2:7">
      <c r="B24" s="2">
        <f t="shared" si="0"/>
        <v>18</v>
      </c>
      <c r="C24" s="39" t="s">
        <v>301</v>
      </c>
      <c r="D24" s="387">
        <f>SUM!F24</f>
        <v>0</v>
      </c>
      <c r="E24" s="387">
        <f>P3V!I9</f>
        <v>0</v>
      </c>
      <c r="F24" s="751">
        <f>P3V!K9</f>
        <v>0</v>
      </c>
    </row>
    <row r="25" spans="2:7">
      <c r="B25" s="2">
        <f t="shared" si="0"/>
        <v>19</v>
      </c>
      <c r="C25" s="39" t="s">
        <v>302</v>
      </c>
      <c r="D25" s="387">
        <f>SUM!F25</f>
        <v>0</v>
      </c>
      <c r="E25" s="387">
        <f>P4V!I10</f>
        <v>0</v>
      </c>
      <c r="F25" s="751">
        <f>P4V!K10</f>
        <v>0</v>
      </c>
    </row>
    <row r="26" spans="2:7">
      <c r="B26" s="2">
        <f t="shared" si="0"/>
        <v>20</v>
      </c>
      <c r="C26" s="39" t="s">
        <v>303</v>
      </c>
      <c r="D26" s="387">
        <f>SUM!F26</f>
        <v>0</v>
      </c>
      <c r="E26" s="387">
        <f>P5V!I9</f>
        <v>0</v>
      </c>
      <c r="F26" s="751">
        <f>P5V!K9</f>
        <v>0</v>
      </c>
    </row>
    <row r="27" spans="2:7">
      <c r="B27" s="2">
        <f t="shared" si="0"/>
        <v>21</v>
      </c>
      <c r="C27" s="39" t="s">
        <v>304</v>
      </c>
      <c r="D27" s="387">
        <f>SUM!F26</f>
        <v>0</v>
      </c>
      <c r="E27" s="387">
        <f>P6V!I9</f>
        <v>0</v>
      </c>
      <c r="F27" s="751">
        <f>P6V!K9</f>
        <v>0</v>
      </c>
    </row>
    <row r="28" spans="2:7">
      <c r="B28" s="2">
        <f t="shared" si="0"/>
        <v>22</v>
      </c>
      <c r="C28" s="191" t="s">
        <v>305</v>
      </c>
      <c r="D28" s="387">
        <f>SUM!F27</f>
        <v>0</v>
      </c>
      <c r="E28" s="387">
        <f>P7V!I9</f>
        <v>0</v>
      </c>
      <c r="F28" s="751">
        <f>P7V!K9</f>
        <v>0</v>
      </c>
    </row>
    <row r="29" spans="2:7">
      <c r="B29" s="2">
        <v>23</v>
      </c>
      <c r="C29" s="392" t="s">
        <v>86</v>
      </c>
      <c r="D29" s="1588">
        <f>SUM!F30</f>
        <v>0</v>
      </c>
      <c r="E29" s="1588">
        <f>E19-E20</f>
        <v>0</v>
      </c>
      <c r="F29" s="1588">
        <f>F19-F20</f>
        <v>0</v>
      </c>
    </row>
    <row r="30" spans="2:7">
      <c r="B30" s="2">
        <f t="shared" si="0"/>
        <v>24</v>
      </c>
      <c r="C30" s="392" t="s">
        <v>87</v>
      </c>
      <c r="D30" s="1589"/>
      <c r="E30" s="1589"/>
      <c r="F30" s="1589"/>
    </row>
    <row r="31" spans="2:7">
      <c r="B31" s="2">
        <f t="shared" si="0"/>
        <v>25</v>
      </c>
      <c r="C31" s="19" t="s">
        <v>88</v>
      </c>
      <c r="D31" s="403">
        <f>SUM!F31</f>
        <v>1274848</v>
      </c>
      <c r="E31" s="866">
        <f>E7+E19</f>
        <v>1304352</v>
      </c>
      <c r="F31" s="864">
        <f>F7+F19</f>
        <v>1333654</v>
      </c>
    </row>
    <row r="32" spans="2:7">
      <c r="B32" s="2">
        <f t="shared" si="0"/>
        <v>26</v>
      </c>
      <c r="C32" s="19" t="s">
        <v>50</v>
      </c>
      <c r="D32" s="403">
        <f>SUM!F32</f>
        <v>1274848</v>
      </c>
      <c r="E32" s="403">
        <f>E8+E20</f>
        <v>1304352</v>
      </c>
      <c r="F32" s="864">
        <f>F8+F20</f>
        <v>1342654</v>
      </c>
      <c r="G32" s="195"/>
    </row>
    <row r="33" spans="2:6" ht="15">
      <c r="B33" s="2">
        <f t="shared" si="0"/>
        <v>27</v>
      </c>
      <c r="C33" s="393" t="s">
        <v>86</v>
      </c>
      <c r="D33" s="403">
        <f>SUM!F33</f>
        <v>0</v>
      </c>
      <c r="E33" s="403">
        <f>E31-E32</f>
        <v>0</v>
      </c>
      <c r="F33" s="864">
        <f>F31-F32</f>
        <v>-9000</v>
      </c>
    </row>
    <row r="34" spans="2:6" ht="22.5" customHeight="1">
      <c r="B34" s="394">
        <v>28</v>
      </c>
      <c r="C34" s="395" t="s">
        <v>83</v>
      </c>
      <c r="D34" s="401">
        <f>SUM!F34</f>
        <v>0</v>
      </c>
      <c r="E34" s="401">
        <f>'Príjmy MČ'!H87</f>
        <v>0</v>
      </c>
      <c r="F34" s="867"/>
    </row>
    <row r="35" spans="2:6">
      <c r="B35" s="396">
        <v>29</v>
      </c>
      <c r="C35" s="397" t="s">
        <v>89</v>
      </c>
      <c r="D35" s="402">
        <f>SUM!F35</f>
        <v>0</v>
      </c>
      <c r="E35" s="402">
        <f>E36</f>
        <v>0</v>
      </c>
      <c r="F35" s="868"/>
    </row>
    <row r="36" spans="2:6">
      <c r="B36" s="2">
        <v>31</v>
      </c>
      <c r="C36" s="398" t="s">
        <v>152</v>
      </c>
      <c r="D36" s="387">
        <f>SUM!F37</f>
        <v>0</v>
      </c>
      <c r="E36" s="387">
        <f>'Príjmy MČ'!H85</f>
        <v>0</v>
      </c>
      <c r="F36" s="751">
        <v>0</v>
      </c>
    </row>
    <row r="37" spans="2:6" ht="15" thickBot="1">
      <c r="B37" s="399">
        <v>32</v>
      </c>
      <c r="C37" s="400" t="s">
        <v>41</v>
      </c>
      <c r="D37" s="582">
        <f>SUM!F39</f>
        <v>0</v>
      </c>
      <c r="E37" s="582">
        <f>E31+E35-E32</f>
        <v>0</v>
      </c>
      <c r="F37" s="582">
        <f>F31+F35-F32</f>
        <v>-9000</v>
      </c>
    </row>
    <row r="38" spans="2:6" ht="20.25" customHeight="1">
      <c r="B38" s="20"/>
      <c r="C38" s="21"/>
    </row>
    <row r="39" spans="2:6" ht="15">
      <c r="B39" s="22" t="s">
        <v>90</v>
      </c>
      <c r="C39" s="23"/>
    </row>
    <row r="40" spans="2:6" ht="15">
      <c r="B40" s="22" t="s">
        <v>91</v>
      </c>
      <c r="C40" s="23"/>
    </row>
    <row r="41" spans="2:6" ht="15">
      <c r="B41" s="22" t="s">
        <v>92</v>
      </c>
      <c r="C41" s="23"/>
    </row>
    <row r="42" spans="2:6" ht="15">
      <c r="B42" s="22" t="s">
        <v>93</v>
      </c>
      <c r="C42" s="23"/>
      <c r="D42">
        <v>24</v>
      </c>
    </row>
    <row r="43" spans="2:6" ht="15">
      <c r="B43" s="24"/>
      <c r="C43" s="23"/>
    </row>
    <row r="44" spans="2:6" ht="15">
      <c r="B44" s="22"/>
      <c r="C44" s="23"/>
    </row>
    <row r="45" spans="2:6" ht="15">
      <c r="B45" s="22"/>
      <c r="C45" s="23"/>
    </row>
    <row r="46" spans="2:6" ht="15">
      <c r="B46" s="22"/>
      <c r="C46" s="23"/>
    </row>
    <row r="47" spans="2:6" ht="15">
      <c r="B47" s="22"/>
      <c r="C47" s="23"/>
    </row>
    <row r="48" spans="2:6" ht="15">
      <c r="B48" s="22"/>
      <c r="C48" s="23"/>
    </row>
    <row r="49" spans="2:3" ht="15">
      <c r="B49" s="22"/>
      <c r="C49" s="23"/>
    </row>
    <row r="50" spans="2:3" ht="15">
      <c r="B50" s="22"/>
      <c r="C50" s="23"/>
    </row>
    <row r="51" spans="2:3" ht="15">
      <c r="B51" s="22"/>
      <c r="C51" s="23"/>
    </row>
    <row r="52" spans="2:3" ht="15">
      <c r="B52" s="22"/>
      <c r="C52" s="23"/>
    </row>
    <row r="53" spans="2:3" ht="15">
      <c r="B53" s="22"/>
      <c r="C53" s="23"/>
    </row>
    <row r="54" spans="2:3" ht="15">
      <c r="B54" s="22"/>
      <c r="C54" s="23"/>
    </row>
    <row r="55" spans="2:3" ht="15">
      <c r="B55" s="22"/>
      <c r="C55" s="23"/>
    </row>
    <row r="56" spans="2:3" ht="15">
      <c r="B56" s="22"/>
      <c r="C56" s="23"/>
    </row>
    <row r="57" spans="2:3" ht="15">
      <c r="B57" s="22"/>
      <c r="C57" s="23"/>
    </row>
    <row r="58" spans="2:3" ht="15">
      <c r="B58" s="22"/>
      <c r="C58" s="23"/>
    </row>
    <row r="59" spans="2:3" ht="15">
      <c r="B59" s="22"/>
      <c r="C59" s="23"/>
    </row>
    <row r="60" spans="2:3" ht="15">
      <c r="B60" s="22"/>
      <c r="C60" s="23"/>
    </row>
    <row r="61" spans="2:3" ht="15">
      <c r="B61" s="22"/>
      <c r="C61" s="23"/>
    </row>
    <row r="62" spans="2:3" ht="15">
      <c r="B62" s="22"/>
      <c r="C62" s="23"/>
    </row>
    <row r="63" spans="2:3" ht="15">
      <c r="B63" s="22"/>
      <c r="C63" s="23"/>
    </row>
    <row r="64" spans="2:3" ht="15">
      <c r="B64" s="22"/>
      <c r="C64" s="23"/>
    </row>
    <row r="65" spans="2:3" ht="15">
      <c r="B65" s="22"/>
      <c r="C65" s="23"/>
    </row>
    <row r="66" spans="2:3" ht="15">
      <c r="B66" s="22"/>
      <c r="C66" s="23"/>
    </row>
    <row r="67" spans="2:3" ht="15">
      <c r="B67" s="22"/>
      <c r="C67" s="23"/>
    </row>
    <row r="68" spans="2:3" ht="15">
      <c r="B68" s="22"/>
      <c r="C68" s="23"/>
    </row>
    <row r="69" spans="2:3" ht="15">
      <c r="B69" s="22"/>
      <c r="C69" s="23"/>
    </row>
    <row r="70" spans="2:3" ht="15">
      <c r="B70" s="22"/>
      <c r="C70" s="23"/>
    </row>
    <row r="71" spans="2:3" ht="15">
      <c r="B71" s="22"/>
      <c r="C71" s="23"/>
    </row>
    <row r="72" spans="2:3" ht="15">
      <c r="B72" s="22"/>
      <c r="C72" s="23"/>
    </row>
    <row r="73" spans="2:3" ht="15">
      <c r="B73" s="22"/>
      <c r="C73" s="23"/>
    </row>
    <row r="74" spans="2:3" ht="15">
      <c r="B74" s="22"/>
      <c r="C74" s="23"/>
    </row>
    <row r="75" spans="2:3" ht="15">
      <c r="B75" s="22"/>
      <c r="C75" s="23"/>
    </row>
    <row r="76" spans="2:3" ht="15">
      <c r="B76" s="22"/>
      <c r="C76" s="23"/>
    </row>
    <row r="77" spans="2:3" ht="15">
      <c r="B77" s="22"/>
      <c r="C77" s="23"/>
    </row>
    <row r="78" spans="2:3" ht="15">
      <c r="B78" s="22"/>
      <c r="C78" s="23"/>
    </row>
    <row r="79" spans="2:3" ht="15">
      <c r="B79" s="22"/>
      <c r="C79" s="23"/>
    </row>
    <row r="80" spans="2:3" ht="15">
      <c r="B80" s="22"/>
      <c r="C80" s="23"/>
    </row>
    <row r="81" spans="2:3" ht="15">
      <c r="B81" s="22"/>
      <c r="C81" s="23"/>
    </row>
    <row r="82" spans="2:3" ht="15">
      <c r="B82" s="22"/>
      <c r="C82" s="23"/>
    </row>
    <row r="83" spans="2:3" ht="15">
      <c r="B83" s="22"/>
      <c r="C83" s="23"/>
    </row>
    <row r="84" spans="2:3" ht="15">
      <c r="B84" s="22"/>
      <c r="C84" s="23"/>
    </row>
    <row r="85" spans="2:3" ht="15">
      <c r="B85" s="22"/>
      <c r="C85" s="23"/>
    </row>
    <row r="86" spans="2:3" ht="15">
      <c r="B86" s="22"/>
      <c r="C86" s="23"/>
    </row>
    <row r="87" spans="2:3" ht="15">
      <c r="B87" s="22"/>
      <c r="C87" s="23"/>
    </row>
    <row r="88" spans="2:3" ht="15">
      <c r="B88" s="22"/>
      <c r="C88" s="23"/>
    </row>
    <row r="89" spans="2:3" ht="15">
      <c r="B89" s="22"/>
      <c r="C89" s="23"/>
    </row>
    <row r="90" spans="2:3" ht="15">
      <c r="B90" s="22"/>
      <c r="C90" s="23"/>
    </row>
    <row r="91" spans="2:3" ht="15">
      <c r="B91" s="22"/>
      <c r="C91" s="23"/>
    </row>
    <row r="92" spans="2:3" ht="15">
      <c r="B92" s="22"/>
      <c r="C92" s="23"/>
    </row>
    <row r="93" spans="2:3" ht="15">
      <c r="B93" s="22"/>
      <c r="C93" s="23"/>
    </row>
    <row r="94" spans="2:3" ht="15">
      <c r="B94" s="22"/>
      <c r="C94" s="23"/>
    </row>
    <row r="95" spans="2:3" ht="15">
      <c r="B95" s="22"/>
      <c r="C95" s="23"/>
    </row>
    <row r="96" spans="2:3" ht="15">
      <c r="B96" s="22"/>
      <c r="C96" s="23"/>
    </row>
    <row r="97" spans="2:3" ht="15">
      <c r="B97" s="22"/>
      <c r="C97" s="23"/>
    </row>
    <row r="98" spans="2:3" ht="15">
      <c r="B98" s="22"/>
      <c r="C98" s="23"/>
    </row>
    <row r="99" spans="2:3" ht="15">
      <c r="B99" s="22"/>
      <c r="C99" s="23"/>
    </row>
    <row r="100" spans="2:3" ht="15">
      <c r="B100" s="22"/>
      <c r="C100" s="23"/>
    </row>
    <row r="101" spans="2:3" ht="15">
      <c r="B101" s="22"/>
      <c r="C101" s="23"/>
    </row>
    <row r="102" spans="2:3" ht="13.5" thickBot="1"/>
    <row r="103" spans="2:3" ht="13.5" thickBot="1">
      <c r="B103" s="25"/>
      <c r="C103" s="26" t="s">
        <v>94</v>
      </c>
    </row>
    <row r="104" spans="2:3">
      <c r="B104" s="27">
        <v>1</v>
      </c>
      <c r="C104" s="28" t="s">
        <v>95</v>
      </c>
    </row>
    <row r="105" spans="2:3">
      <c r="B105" s="1">
        <v>2</v>
      </c>
      <c r="C105" s="29" t="s">
        <v>96</v>
      </c>
    </row>
    <row r="106" spans="2:3">
      <c r="B106" s="30">
        <v>3</v>
      </c>
      <c r="C106" s="31" t="s">
        <v>97</v>
      </c>
    </row>
    <row r="107" spans="2:3">
      <c r="B107" s="1">
        <v>4</v>
      </c>
      <c r="C107" s="29" t="s">
        <v>98</v>
      </c>
    </row>
    <row r="108" spans="2:3">
      <c r="B108" s="30">
        <v>5</v>
      </c>
      <c r="C108" s="31" t="s">
        <v>99</v>
      </c>
    </row>
    <row r="109" spans="2:3">
      <c r="B109" s="1">
        <v>6</v>
      </c>
      <c r="C109" s="29" t="s">
        <v>100</v>
      </c>
    </row>
    <row r="110" spans="2:3">
      <c r="B110" s="30">
        <v>7</v>
      </c>
      <c r="C110" s="31" t="s">
        <v>101</v>
      </c>
    </row>
    <row r="111" spans="2:3">
      <c r="B111" s="1">
        <v>8</v>
      </c>
      <c r="C111" s="29" t="s">
        <v>102</v>
      </c>
    </row>
    <row r="112" spans="2:3">
      <c r="B112" s="30">
        <v>9</v>
      </c>
      <c r="C112" s="31" t="s">
        <v>103</v>
      </c>
    </row>
    <row r="113" spans="2:3">
      <c r="B113" s="1">
        <v>10</v>
      </c>
      <c r="C113" s="29" t="s">
        <v>104</v>
      </c>
    </row>
    <row r="114" spans="2:3">
      <c r="B114" s="1"/>
      <c r="C114" s="32" t="s">
        <v>105</v>
      </c>
    </row>
    <row r="115" spans="2:3" ht="13.5" thickBot="1">
      <c r="B115" s="33"/>
      <c r="C115" s="34" t="s">
        <v>106</v>
      </c>
    </row>
    <row r="118" spans="2:3">
      <c r="B118" s="35"/>
      <c r="C118" s="36" t="s">
        <v>107</v>
      </c>
    </row>
    <row r="119" spans="2:3">
      <c r="B119" s="35"/>
      <c r="C119" s="35" t="s">
        <v>108</v>
      </c>
    </row>
    <row r="120" spans="2:3">
      <c r="B120" s="37">
        <v>1</v>
      </c>
      <c r="C120" s="37" t="s">
        <v>109</v>
      </c>
    </row>
    <row r="121" spans="2:3">
      <c r="B121" s="35"/>
      <c r="C121" s="35"/>
    </row>
    <row r="122" spans="2:3">
      <c r="B122" s="37">
        <v>2</v>
      </c>
      <c r="C122" s="37" t="s">
        <v>110</v>
      </c>
    </row>
    <row r="123" spans="2:3">
      <c r="B123" s="35"/>
      <c r="C123" s="35" t="s">
        <v>111</v>
      </c>
    </row>
    <row r="124" spans="2:3">
      <c r="B124" s="35"/>
      <c r="C124" s="35" t="s">
        <v>112</v>
      </c>
    </row>
    <row r="125" spans="2:3">
      <c r="B125" s="35"/>
      <c r="C125" s="35" t="s">
        <v>113</v>
      </c>
    </row>
    <row r="126" spans="2:3">
      <c r="B126" s="35"/>
      <c r="C126" s="35"/>
    </row>
    <row r="127" spans="2:3">
      <c r="B127" s="35"/>
      <c r="C127" s="35"/>
    </row>
    <row r="128" spans="2:3">
      <c r="B128" s="35"/>
      <c r="C128" s="35"/>
    </row>
  </sheetData>
  <mergeCells count="4">
    <mergeCell ref="B3:C6"/>
    <mergeCell ref="D29:D30"/>
    <mergeCell ref="E29:E30"/>
    <mergeCell ref="F29:F30"/>
  </mergeCells>
  <phoneticPr fontId="2" type="noConversion"/>
  <pageMargins left="0.9" right="0.44" top="0.96" bottom="0.44" header="0.62" footer="0.4921259845"/>
  <pageSetup paperSize="9" scale="82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968" t="s">
        <v>524</v>
      </c>
      <c r="C1" s="969"/>
      <c r="D1" s="974"/>
      <c r="E1" s="974"/>
    </row>
    <row r="2" spans="2:5">
      <c r="B2" s="968" t="s">
        <v>525</v>
      </c>
      <c r="C2" s="969"/>
      <c r="D2" s="974"/>
      <c r="E2" s="974"/>
    </row>
    <row r="3" spans="2:5">
      <c r="B3" s="970"/>
      <c r="C3" s="970"/>
      <c r="D3" s="975"/>
      <c r="E3" s="975"/>
    </row>
    <row r="4" spans="2:5" ht="38.25">
      <c r="B4" s="971" t="s">
        <v>526</v>
      </c>
      <c r="C4" s="970"/>
      <c r="D4" s="975"/>
      <c r="E4" s="975"/>
    </row>
    <row r="5" spans="2:5">
      <c r="B5" s="970"/>
      <c r="C5" s="970"/>
      <c r="D5" s="975"/>
      <c r="E5" s="975"/>
    </row>
    <row r="6" spans="2:5">
      <c r="B6" s="968" t="s">
        <v>527</v>
      </c>
      <c r="C6" s="969"/>
      <c r="D6" s="974"/>
      <c r="E6" s="976" t="s">
        <v>528</v>
      </c>
    </row>
    <row r="7" spans="2:5" ht="13.5" thickBot="1">
      <c r="B7" s="970"/>
      <c r="C7" s="970"/>
      <c r="D7" s="975"/>
      <c r="E7" s="975"/>
    </row>
    <row r="8" spans="2:5" ht="39" thickBot="1">
      <c r="B8" s="972" t="s">
        <v>529</v>
      </c>
      <c r="C8" s="973"/>
      <c r="D8" s="977"/>
      <c r="E8" s="978">
        <v>2</v>
      </c>
    </row>
    <row r="9" spans="2:5">
      <c r="B9" s="970"/>
      <c r="C9" s="970"/>
      <c r="D9" s="975"/>
      <c r="E9" s="97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75"/>
  <sheetViews>
    <sheetView view="pageLayout" topLeftCell="C34" zoomScaleNormal="85" workbookViewId="0">
      <selection activeCell="S61" sqref="S61"/>
    </sheetView>
  </sheetViews>
  <sheetFormatPr defaultRowHeight="12.75"/>
  <cols>
    <col min="1" max="1" width="5.42578125" style="10" customWidth="1"/>
    <col min="2" max="2" width="5.85546875" style="9" customWidth="1"/>
    <col min="3" max="3" width="6.7109375" customWidth="1"/>
    <col min="4" max="4" width="2.28515625" customWidth="1"/>
    <col min="5" max="5" width="43.5703125" customWidth="1"/>
    <col min="6" max="6" width="10.140625" customWidth="1"/>
    <col min="7" max="7" width="6" customWidth="1"/>
    <col min="8" max="8" width="7.140625" customWidth="1"/>
    <col min="9" max="9" width="11.7109375" customWidth="1"/>
    <col min="10" max="10" width="8.85546875" customWidth="1"/>
    <col min="11" max="11" width="7.140625" customWidth="1"/>
    <col min="12" max="12" width="0.5703125" style="126" hidden="1" customWidth="1"/>
    <col min="13" max="13" width="7.140625" customWidth="1"/>
    <col min="14" max="14" width="7.42578125" customWidth="1"/>
    <col min="15" max="15" width="7.140625" customWidth="1"/>
    <col min="16" max="16" width="6.7109375" customWidth="1"/>
    <col min="17" max="17" width="7.140625" customWidth="1"/>
    <col min="18" max="18" width="0.42578125" style="126" customWidth="1"/>
    <col min="19" max="19" width="11.5703125" style="14" customWidth="1"/>
  </cols>
  <sheetData>
    <row r="1" spans="1:21">
      <c r="A1" s="64"/>
      <c r="B1" s="65"/>
      <c r="C1" s="66"/>
      <c r="D1" s="66"/>
      <c r="E1" s="66"/>
      <c r="F1" s="66"/>
      <c r="I1" s="126"/>
      <c r="J1" s="126"/>
      <c r="K1" s="148"/>
      <c r="M1" s="126"/>
      <c r="N1" s="126"/>
      <c r="O1" s="126"/>
      <c r="P1" s="126"/>
      <c r="Q1" s="126"/>
      <c r="S1" s="132"/>
    </row>
    <row r="2" spans="1:21" ht="18.75">
      <c r="B2" s="188" t="s">
        <v>197</v>
      </c>
      <c r="G2" s="66"/>
      <c r="H2" s="66"/>
      <c r="I2" s="120"/>
      <c r="J2" s="120"/>
      <c r="K2" s="120"/>
      <c r="M2" s="120"/>
      <c r="N2" s="120"/>
      <c r="O2" s="120"/>
      <c r="P2" s="120"/>
      <c r="Q2" s="120"/>
      <c r="S2" s="136"/>
    </row>
    <row r="3" spans="1:21" ht="13.5" thickBot="1">
      <c r="S3" s="136"/>
    </row>
    <row r="4" spans="1:21" ht="13.5" customHeight="1">
      <c r="A4" s="1429" t="s">
        <v>559</v>
      </c>
      <c r="B4" s="1430"/>
      <c r="C4" s="1430"/>
      <c r="D4" s="1430"/>
      <c r="E4" s="1430"/>
      <c r="F4" s="1430"/>
      <c r="G4" s="1430"/>
      <c r="H4" s="1430"/>
      <c r="I4" s="1430"/>
      <c r="J4" s="1430"/>
      <c r="K4" s="1431"/>
      <c r="L4" s="152"/>
      <c r="M4" s="1204"/>
      <c r="N4" s="1205"/>
      <c r="O4" s="1205"/>
      <c r="P4" s="1205"/>
      <c r="Q4" s="1206"/>
      <c r="R4" s="152"/>
      <c r="S4" s="1420" t="s">
        <v>560</v>
      </c>
    </row>
    <row r="5" spans="1:21" ht="18.75" customHeight="1">
      <c r="A5" s="217"/>
      <c r="B5" s="242"/>
      <c r="C5" s="243"/>
      <c r="D5" s="210"/>
      <c r="E5" s="212"/>
      <c r="F5" s="212"/>
      <c r="G5" s="1423"/>
      <c r="H5" s="1423"/>
      <c r="I5" s="1423"/>
      <c r="J5" s="1423"/>
      <c r="K5" s="1424"/>
      <c r="L5" s="150"/>
      <c r="M5" s="1435" t="s">
        <v>59</v>
      </c>
      <c r="N5" s="1423"/>
      <c r="O5" s="1423"/>
      <c r="P5" s="1423"/>
      <c r="Q5" s="1424"/>
      <c r="R5" s="150"/>
      <c r="S5" s="1421"/>
    </row>
    <row r="6" spans="1:21">
      <c r="A6" s="217"/>
      <c r="B6" s="1291" t="s">
        <v>335</v>
      </c>
      <c r="C6" s="210" t="s">
        <v>57</v>
      </c>
      <c r="D6" s="1425" t="s">
        <v>58</v>
      </c>
      <c r="E6" s="1426"/>
      <c r="F6" s="1426"/>
      <c r="G6" s="1426"/>
      <c r="H6" s="1426"/>
      <c r="I6" s="1426"/>
      <c r="J6" s="1426"/>
      <c r="K6" s="1427"/>
      <c r="L6" s="11"/>
      <c r="M6" s="1193"/>
      <c r="N6" s="1191"/>
      <c r="O6" s="1191"/>
      <c r="P6" s="1191"/>
      <c r="Q6" s="219"/>
      <c r="R6" s="11"/>
      <c r="S6" s="1421"/>
    </row>
    <row r="7" spans="1:21" ht="39.75" customHeight="1">
      <c r="A7" s="218" t="s">
        <v>235</v>
      </c>
      <c r="B7" s="211" t="s">
        <v>350</v>
      </c>
      <c r="C7" s="210" t="s">
        <v>115</v>
      </c>
      <c r="D7" s="210"/>
      <c r="E7" s="212" t="s">
        <v>51</v>
      </c>
      <c r="F7" s="1418" t="s">
        <v>547</v>
      </c>
      <c r="G7" s="1418" t="s">
        <v>478</v>
      </c>
      <c r="H7" s="1418" t="s">
        <v>477</v>
      </c>
      <c r="I7" s="1418" t="s">
        <v>476</v>
      </c>
      <c r="J7" s="1418" t="s">
        <v>219</v>
      </c>
      <c r="K7" s="1416" t="s">
        <v>475</v>
      </c>
      <c r="L7" s="584"/>
      <c r="M7" s="1418" t="s">
        <v>275</v>
      </c>
      <c r="N7" s="1418" t="s">
        <v>222</v>
      </c>
      <c r="O7" s="1418" t="s">
        <v>223</v>
      </c>
      <c r="P7" s="1418" t="s">
        <v>220</v>
      </c>
      <c r="Q7" s="1418" t="s">
        <v>45</v>
      </c>
      <c r="R7" s="151"/>
      <c r="S7" s="1421"/>
    </row>
    <row r="8" spans="1:21" ht="36" customHeight="1">
      <c r="A8" s="218"/>
      <c r="B8" s="211"/>
      <c r="C8" s="210"/>
      <c r="D8" s="210"/>
      <c r="E8" s="212"/>
      <c r="F8" s="1418"/>
      <c r="G8" s="1418"/>
      <c r="H8" s="1418"/>
      <c r="I8" s="1418"/>
      <c r="J8" s="1418"/>
      <c r="K8" s="1419"/>
      <c r="L8" s="584"/>
      <c r="M8" s="1418"/>
      <c r="N8" s="1418"/>
      <c r="O8" s="1418"/>
      <c r="P8" s="1418"/>
      <c r="Q8" s="1418"/>
      <c r="R8" s="151"/>
      <c r="S8" s="1421"/>
      <c r="U8" s="1418"/>
    </row>
    <row r="9" spans="1:21" s="229" customFormat="1">
      <c r="A9" s="703"/>
      <c r="B9" s="213" t="s">
        <v>204</v>
      </c>
      <c r="C9" s="430"/>
      <c r="D9" s="431"/>
      <c r="E9" s="431"/>
      <c r="F9" s="709">
        <f>F10+F26+F29+F32+F48+F51+F52+F53+F57+F61</f>
        <v>35215</v>
      </c>
      <c r="G9" s="709">
        <f t="shared" ref="G9:K9" si="0">G10+G26+G29+G32+G48+G51+G52+G53+G57+G61</f>
        <v>6716</v>
      </c>
      <c r="H9" s="709">
        <f t="shared" si="0"/>
        <v>2284</v>
      </c>
      <c r="I9" s="709">
        <f t="shared" si="0"/>
        <v>18290</v>
      </c>
      <c r="J9" s="709">
        <f t="shared" si="0"/>
        <v>0</v>
      </c>
      <c r="K9" s="1341">
        <f t="shared" si="0"/>
        <v>27290</v>
      </c>
      <c r="L9" s="710"/>
      <c r="M9" s="711"/>
      <c r="N9" s="706"/>
      <c r="O9" s="706"/>
      <c r="P9" s="706"/>
      <c r="Q9" s="712"/>
      <c r="R9" s="710"/>
      <c r="S9" s="713">
        <f>K9+Q9</f>
        <v>27290</v>
      </c>
      <c r="U9" s="1418"/>
    </row>
    <row r="10" spans="1:21">
      <c r="A10" s="703"/>
      <c r="B10" s="714">
        <v>1</v>
      </c>
      <c r="C10" s="625" t="s">
        <v>225</v>
      </c>
      <c r="D10" s="459"/>
      <c r="E10" s="459"/>
      <c r="F10" s="715">
        <f>F11+F18</f>
        <v>19500</v>
      </c>
      <c r="G10" s="715">
        <f t="shared" ref="G10:K10" si="1">G11+G18</f>
        <v>0</v>
      </c>
      <c r="H10" s="715">
        <f t="shared" si="1"/>
        <v>0</v>
      </c>
      <c r="I10" s="715">
        <f t="shared" si="1"/>
        <v>16440</v>
      </c>
      <c r="J10" s="715">
        <f t="shared" si="1"/>
        <v>0</v>
      </c>
      <c r="K10" s="1342">
        <f t="shared" si="1"/>
        <v>16440</v>
      </c>
      <c r="L10" s="248"/>
      <c r="M10" s="246"/>
      <c r="N10" s="245"/>
      <c r="O10" s="245"/>
      <c r="P10" s="245"/>
      <c r="Q10" s="247"/>
      <c r="R10" s="248"/>
      <c r="S10" s="951">
        <f t="shared" ref="S10:S36" si="2">K10+Q10</f>
        <v>16440</v>
      </c>
    </row>
    <row r="11" spans="1:21">
      <c r="A11" s="703"/>
      <c r="B11" s="451" t="s">
        <v>337</v>
      </c>
      <c r="C11" s="446" t="s">
        <v>138</v>
      </c>
      <c r="D11" s="41" t="s">
        <v>226</v>
      </c>
      <c r="E11" s="717"/>
      <c r="F11" s="718">
        <f>F12+F13+F14+F15+F16+F17</f>
        <v>8180</v>
      </c>
      <c r="G11" s="719"/>
      <c r="H11" s="720"/>
      <c r="I11" s="629">
        <f>I12+I13+I14+I15+I16+I17</f>
        <v>6650</v>
      </c>
      <c r="J11" s="721"/>
      <c r="K11" s="439">
        <f>I11</f>
        <v>6650</v>
      </c>
      <c r="L11" s="722"/>
      <c r="M11" s="723"/>
      <c r="N11" s="721"/>
      <c r="O11" s="721"/>
      <c r="P11" s="721"/>
      <c r="Q11" s="724"/>
      <c r="R11" s="722"/>
      <c r="S11" s="952">
        <f t="shared" si="2"/>
        <v>6650</v>
      </c>
    </row>
    <row r="12" spans="1:21">
      <c r="A12" s="703">
        <v>41</v>
      </c>
      <c r="B12" s="451"/>
      <c r="C12" s="449"/>
      <c r="D12" s="646" t="s">
        <v>52</v>
      </c>
      <c r="E12" s="398" t="s">
        <v>227</v>
      </c>
      <c r="F12" s="725">
        <v>80</v>
      </c>
      <c r="G12" s="647"/>
      <c r="H12" s="585"/>
      <c r="I12" s="633">
        <v>100</v>
      </c>
      <c r="J12" s="648"/>
      <c r="K12" s="634">
        <f t="shared" ref="K12:K25" si="3">I12</f>
        <v>100</v>
      </c>
      <c r="L12" s="645"/>
      <c r="M12" s="650"/>
      <c r="N12" s="329"/>
      <c r="O12" s="329"/>
      <c r="P12" s="329"/>
      <c r="Q12" s="651"/>
      <c r="R12" s="645"/>
      <c r="S12" s="953">
        <f t="shared" si="2"/>
        <v>100</v>
      </c>
    </row>
    <row r="13" spans="1:21">
      <c r="A13" s="703">
        <v>41</v>
      </c>
      <c r="B13" s="451"/>
      <c r="C13" s="449"/>
      <c r="D13" s="646" t="s">
        <v>53</v>
      </c>
      <c r="E13" s="398" t="s">
        <v>228</v>
      </c>
      <c r="F13" s="725">
        <v>100</v>
      </c>
      <c r="G13" s="647"/>
      <c r="H13" s="585"/>
      <c r="I13" s="633">
        <v>50</v>
      </c>
      <c r="J13" s="648"/>
      <c r="K13" s="634">
        <f t="shared" si="3"/>
        <v>50</v>
      </c>
      <c r="L13" s="645"/>
      <c r="M13" s="650"/>
      <c r="N13" s="329"/>
      <c r="O13" s="329"/>
      <c r="P13" s="329"/>
      <c r="Q13" s="651"/>
      <c r="R13" s="645"/>
      <c r="S13" s="953">
        <f t="shared" si="2"/>
        <v>50</v>
      </c>
    </row>
    <row r="14" spans="1:21">
      <c r="A14" s="703">
        <v>41</v>
      </c>
      <c r="B14" s="451"/>
      <c r="C14" s="449"/>
      <c r="D14" s="646" t="s">
        <v>54</v>
      </c>
      <c r="E14" s="686" t="s">
        <v>229</v>
      </c>
      <c r="F14" s="726">
        <v>200</v>
      </c>
      <c r="G14" s="647"/>
      <c r="H14" s="585"/>
      <c r="I14" s="633">
        <v>200</v>
      </c>
      <c r="J14" s="648"/>
      <c r="K14" s="634">
        <f t="shared" si="3"/>
        <v>200</v>
      </c>
      <c r="L14" s="645"/>
      <c r="M14" s="650"/>
      <c r="N14" s="329"/>
      <c r="O14" s="329"/>
      <c r="P14" s="329"/>
      <c r="Q14" s="651"/>
      <c r="R14" s="645"/>
      <c r="S14" s="953">
        <f t="shared" si="2"/>
        <v>200</v>
      </c>
    </row>
    <row r="15" spans="1:21">
      <c r="A15" s="703">
        <v>41</v>
      </c>
      <c r="B15" s="451"/>
      <c r="C15" s="449"/>
      <c r="D15" s="646" t="s">
        <v>55</v>
      </c>
      <c r="E15" s="686" t="s">
        <v>230</v>
      </c>
      <c r="F15" s="726">
        <v>1800</v>
      </c>
      <c r="G15" s="647"/>
      <c r="H15" s="585"/>
      <c r="I15" s="633">
        <v>1800</v>
      </c>
      <c r="J15" s="648"/>
      <c r="K15" s="634">
        <f t="shared" si="3"/>
        <v>1800</v>
      </c>
      <c r="L15" s="645"/>
      <c r="M15" s="650"/>
      <c r="N15" s="329"/>
      <c r="O15" s="329"/>
      <c r="P15" s="329"/>
      <c r="Q15" s="651"/>
      <c r="R15" s="645"/>
      <c r="S15" s="953">
        <f t="shared" si="2"/>
        <v>1800</v>
      </c>
    </row>
    <row r="16" spans="1:21">
      <c r="A16" s="703">
        <v>41</v>
      </c>
      <c r="B16" s="451"/>
      <c r="C16" s="449"/>
      <c r="D16" s="646" t="s">
        <v>56</v>
      </c>
      <c r="E16" s="631" t="s">
        <v>231</v>
      </c>
      <c r="F16" s="727">
        <v>2000</v>
      </c>
      <c r="G16" s="647"/>
      <c r="H16" s="585"/>
      <c r="I16" s="633">
        <v>500</v>
      </c>
      <c r="J16" s="648"/>
      <c r="K16" s="634">
        <f t="shared" si="3"/>
        <v>500</v>
      </c>
      <c r="L16" s="645"/>
      <c r="M16" s="650"/>
      <c r="N16" s="389"/>
      <c r="O16" s="329"/>
      <c r="P16" s="329"/>
      <c r="Q16" s="651"/>
      <c r="R16" s="645"/>
      <c r="S16" s="953">
        <f t="shared" si="2"/>
        <v>500</v>
      </c>
    </row>
    <row r="17" spans="1:20">
      <c r="A17" s="703">
        <v>46</v>
      </c>
      <c r="B17" s="451"/>
      <c r="C17" s="449"/>
      <c r="D17" s="646" t="s">
        <v>119</v>
      </c>
      <c r="E17" s="686" t="s">
        <v>232</v>
      </c>
      <c r="F17" s="726">
        <v>4000</v>
      </c>
      <c r="G17" s="647"/>
      <c r="H17" s="585"/>
      <c r="I17" s="633">
        <v>4000</v>
      </c>
      <c r="J17" s="648"/>
      <c r="K17" s="634">
        <f t="shared" si="3"/>
        <v>4000</v>
      </c>
      <c r="L17" s="645"/>
      <c r="M17" s="650"/>
      <c r="N17" s="329"/>
      <c r="O17" s="329"/>
      <c r="P17" s="329"/>
      <c r="Q17" s="651"/>
      <c r="R17" s="645"/>
      <c r="S17" s="953">
        <f t="shared" si="2"/>
        <v>4000</v>
      </c>
    </row>
    <row r="18" spans="1:20">
      <c r="A18" s="703"/>
      <c r="B18" s="728" t="s">
        <v>338</v>
      </c>
      <c r="C18" s="446" t="s">
        <v>138</v>
      </c>
      <c r="D18" s="41" t="s">
        <v>233</v>
      </c>
      <c r="E18" s="729"/>
      <c r="F18" s="404">
        <f>F19+F20+F21+F22+F23+F24+F25</f>
        <v>11320</v>
      </c>
      <c r="G18" s="719"/>
      <c r="H18" s="720"/>
      <c r="I18" s="629">
        <f>I19+I20+I21+I22+I23+I24+I25</f>
        <v>9790</v>
      </c>
      <c r="J18" s="721"/>
      <c r="K18" s="439">
        <f t="shared" si="3"/>
        <v>9790</v>
      </c>
      <c r="L18" s="722"/>
      <c r="M18" s="723"/>
      <c r="N18" s="721"/>
      <c r="O18" s="721"/>
      <c r="P18" s="721"/>
      <c r="Q18" s="724"/>
      <c r="R18" s="722"/>
      <c r="S18" s="952">
        <f t="shared" si="2"/>
        <v>9790</v>
      </c>
    </row>
    <row r="19" spans="1:20">
      <c r="A19" s="703">
        <v>41</v>
      </c>
      <c r="B19" s="451"/>
      <c r="C19" s="480"/>
      <c r="D19" s="686">
        <v>1</v>
      </c>
      <c r="E19" s="398" t="s">
        <v>234</v>
      </c>
      <c r="F19" s="725">
        <v>800</v>
      </c>
      <c r="G19" s="730"/>
      <c r="H19" s="585"/>
      <c r="I19" s="633">
        <v>800</v>
      </c>
      <c r="J19" s="731"/>
      <c r="K19" s="634">
        <f t="shared" si="3"/>
        <v>800</v>
      </c>
      <c r="L19" s="732"/>
      <c r="M19" s="733"/>
      <c r="N19" s="731"/>
      <c r="O19" s="731"/>
      <c r="P19" s="731"/>
      <c r="Q19" s="734"/>
      <c r="R19" s="732"/>
      <c r="S19" s="953">
        <f t="shared" si="2"/>
        <v>800</v>
      </c>
    </row>
    <row r="20" spans="1:20">
      <c r="A20" s="703">
        <v>41</v>
      </c>
      <c r="B20" s="451"/>
      <c r="C20" s="480"/>
      <c r="D20" s="686">
        <v>2</v>
      </c>
      <c r="E20" s="398" t="s">
        <v>228</v>
      </c>
      <c r="F20" s="725">
        <v>120</v>
      </c>
      <c r="G20" s="730"/>
      <c r="H20" s="585"/>
      <c r="I20" s="633">
        <v>100</v>
      </c>
      <c r="J20" s="731"/>
      <c r="K20" s="634">
        <f t="shared" si="3"/>
        <v>100</v>
      </c>
      <c r="L20" s="732"/>
      <c r="M20" s="733"/>
      <c r="N20" s="731"/>
      <c r="O20" s="731"/>
      <c r="P20" s="731"/>
      <c r="Q20" s="734"/>
      <c r="R20" s="732"/>
      <c r="S20" s="953">
        <f t="shared" si="2"/>
        <v>100</v>
      </c>
    </row>
    <row r="21" spans="1:20">
      <c r="A21" s="703">
        <v>41</v>
      </c>
      <c r="B21" s="451"/>
      <c r="C21" s="480"/>
      <c r="D21" s="686">
        <v>3</v>
      </c>
      <c r="E21" s="686" t="s">
        <v>229</v>
      </c>
      <c r="F21" s="726">
        <v>200</v>
      </c>
      <c r="G21" s="730"/>
      <c r="H21" s="585"/>
      <c r="I21" s="633">
        <v>200</v>
      </c>
      <c r="J21" s="731"/>
      <c r="K21" s="634">
        <f t="shared" si="3"/>
        <v>200</v>
      </c>
      <c r="L21" s="732"/>
      <c r="M21" s="733"/>
      <c r="N21" s="731"/>
      <c r="O21" s="731"/>
      <c r="P21" s="731"/>
      <c r="Q21" s="734"/>
      <c r="R21" s="732"/>
      <c r="S21" s="953">
        <f t="shared" si="2"/>
        <v>200</v>
      </c>
    </row>
    <row r="22" spans="1:20">
      <c r="A22" s="703">
        <v>41</v>
      </c>
      <c r="B22" s="451"/>
      <c r="C22" s="480"/>
      <c r="D22" s="686">
        <v>4</v>
      </c>
      <c r="E22" s="686" t="s">
        <v>230</v>
      </c>
      <c r="F22" s="726">
        <v>1800</v>
      </c>
      <c r="G22" s="730"/>
      <c r="H22" s="585"/>
      <c r="I22" s="633">
        <v>1800</v>
      </c>
      <c r="J22" s="731"/>
      <c r="K22" s="634">
        <f t="shared" si="3"/>
        <v>1800</v>
      </c>
      <c r="L22" s="732"/>
      <c r="M22" s="733"/>
      <c r="N22" s="731"/>
      <c r="O22" s="731"/>
      <c r="P22" s="731"/>
      <c r="Q22" s="734"/>
      <c r="R22" s="732"/>
      <c r="S22" s="953">
        <f t="shared" si="2"/>
        <v>1800</v>
      </c>
    </row>
    <row r="23" spans="1:20">
      <c r="A23" s="703">
        <v>46</v>
      </c>
      <c r="B23" s="451"/>
      <c r="C23" s="480"/>
      <c r="D23" s="686">
        <v>5</v>
      </c>
      <c r="E23" s="631" t="s">
        <v>506</v>
      </c>
      <c r="F23" s="655">
        <v>2010</v>
      </c>
      <c r="G23" s="730"/>
      <c r="H23" s="585"/>
      <c r="I23" s="633">
        <v>500</v>
      </c>
      <c r="J23" s="731"/>
      <c r="K23" s="634">
        <f t="shared" si="3"/>
        <v>500</v>
      </c>
      <c r="L23" s="732"/>
      <c r="M23" s="733"/>
      <c r="N23" s="731"/>
      <c r="O23" s="731"/>
      <c r="P23" s="731"/>
      <c r="Q23" s="734"/>
      <c r="R23" s="732"/>
      <c r="S23" s="953">
        <f t="shared" si="2"/>
        <v>500</v>
      </c>
    </row>
    <row r="24" spans="1:20">
      <c r="A24" s="703">
        <v>41</v>
      </c>
      <c r="B24" s="451"/>
      <c r="C24" s="480"/>
      <c r="D24" s="686">
        <v>6</v>
      </c>
      <c r="E24" s="686" t="s">
        <v>505</v>
      </c>
      <c r="F24" s="726">
        <v>390</v>
      </c>
      <c r="G24" s="730"/>
      <c r="H24" s="585"/>
      <c r="I24" s="633">
        <v>390</v>
      </c>
      <c r="J24" s="731"/>
      <c r="K24" s="634">
        <f t="shared" si="3"/>
        <v>390</v>
      </c>
      <c r="L24" s="732"/>
      <c r="M24" s="733"/>
      <c r="N24" s="731"/>
      <c r="O24" s="731"/>
      <c r="P24" s="731"/>
      <c r="Q24" s="734"/>
      <c r="R24" s="732"/>
      <c r="S24" s="953">
        <f t="shared" si="2"/>
        <v>390</v>
      </c>
    </row>
    <row r="25" spans="1:20">
      <c r="A25" s="703">
        <v>46</v>
      </c>
      <c r="B25" s="451"/>
      <c r="C25" s="480"/>
      <c r="D25" s="686">
        <v>7</v>
      </c>
      <c r="E25" s="686" t="s">
        <v>232</v>
      </c>
      <c r="F25" s="726">
        <v>6000</v>
      </c>
      <c r="G25" s="730"/>
      <c r="H25" s="585"/>
      <c r="I25" s="633">
        <v>6000</v>
      </c>
      <c r="J25" s="731"/>
      <c r="K25" s="634">
        <f t="shared" si="3"/>
        <v>6000</v>
      </c>
      <c r="L25" s="732"/>
      <c r="M25" s="733"/>
      <c r="N25" s="731"/>
      <c r="O25" s="731"/>
      <c r="P25" s="731"/>
      <c r="Q25" s="734"/>
      <c r="R25" s="732"/>
      <c r="S25" s="953">
        <f t="shared" si="2"/>
        <v>6000</v>
      </c>
    </row>
    <row r="26" spans="1:20">
      <c r="A26" s="703"/>
      <c r="B26" s="714">
        <v>2</v>
      </c>
      <c r="C26" s="625" t="s">
        <v>129</v>
      </c>
      <c r="D26" s="459"/>
      <c r="E26" s="459"/>
      <c r="F26" s="245">
        <f>F27</f>
        <v>15</v>
      </c>
      <c r="G26" s="642"/>
      <c r="H26" s="716"/>
      <c r="I26" s="626">
        <f>I27</f>
        <v>100</v>
      </c>
      <c r="J26" s="735"/>
      <c r="K26" s="427">
        <f>G26+H26+I26+J26</f>
        <v>100</v>
      </c>
      <c r="L26" s="248"/>
      <c r="M26" s="736"/>
      <c r="N26" s="245"/>
      <c r="O26" s="735"/>
      <c r="P26" s="735"/>
      <c r="Q26" s="737"/>
      <c r="R26" s="738"/>
      <c r="S26" s="951">
        <f t="shared" si="2"/>
        <v>100</v>
      </c>
    </row>
    <row r="27" spans="1:20">
      <c r="A27" s="703"/>
      <c r="B27" s="451" t="s">
        <v>276</v>
      </c>
      <c r="C27" s="446" t="s">
        <v>32</v>
      </c>
      <c r="D27" s="41" t="s">
        <v>33</v>
      </c>
      <c r="E27" s="41"/>
      <c r="F27" s="718">
        <f>F28</f>
        <v>15</v>
      </c>
      <c r="G27" s="719"/>
      <c r="H27" s="720"/>
      <c r="I27" s="629">
        <f>I28</f>
        <v>100</v>
      </c>
      <c r="J27" s="721"/>
      <c r="K27" s="439">
        <f t="shared" ref="K27:K28" si="4">G27+H27+I27+J27</f>
        <v>100</v>
      </c>
      <c r="L27" s="722"/>
      <c r="M27" s="723"/>
      <c r="N27" s="718"/>
      <c r="O27" s="721"/>
      <c r="P27" s="721"/>
      <c r="Q27" s="724"/>
      <c r="R27" s="722"/>
      <c r="S27" s="952">
        <f t="shared" si="2"/>
        <v>100</v>
      </c>
    </row>
    <row r="28" spans="1:20">
      <c r="A28" s="703">
        <v>41</v>
      </c>
      <c r="B28" s="445"/>
      <c r="C28" s="449"/>
      <c r="D28" s="646" t="s">
        <v>52</v>
      </c>
      <c r="E28" s="398" t="s">
        <v>277</v>
      </c>
      <c r="F28" s="725">
        <v>15</v>
      </c>
      <c r="G28" s="647"/>
      <c r="H28" s="585"/>
      <c r="I28" s="633">
        <v>100</v>
      </c>
      <c r="J28" s="648"/>
      <c r="K28" s="634">
        <f t="shared" si="4"/>
        <v>100</v>
      </c>
      <c r="L28" s="645"/>
      <c r="M28" s="650"/>
      <c r="N28" s="329"/>
      <c r="O28" s="329"/>
      <c r="P28" s="329"/>
      <c r="Q28" s="651"/>
      <c r="R28" s="645"/>
      <c r="S28" s="953">
        <f t="shared" si="2"/>
        <v>100</v>
      </c>
      <c r="T28" s="872"/>
    </row>
    <row r="29" spans="1:20">
      <c r="A29" s="703"/>
      <c r="B29" s="714">
        <v>3</v>
      </c>
      <c r="C29" s="625" t="s">
        <v>340</v>
      </c>
      <c r="D29" s="459"/>
      <c r="E29" s="459"/>
      <c r="F29" s="245">
        <f>F30</f>
        <v>150</v>
      </c>
      <c r="G29" s="626"/>
      <c r="H29" s="716"/>
      <c r="I29" s="626">
        <f>I30</f>
        <v>200</v>
      </c>
      <c r="J29" s="735"/>
      <c r="K29" s="427">
        <f>I29</f>
        <v>200</v>
      </c>
      <c r="L29" s="248"/>
      <c r="M29" s="736"/>
      <c r="N29" s="735"/>
      <c r="O29" s="735"/>
      <c r="P29" s="735"/>
      <c r="Q29" s="737"/>
      <c r="R29" s="738"/>
      <c r="S29" s="951">
        <f t="shared" si="2"/>
        <v>200</v>
      </c>
    </row>
    <row r="30" spans="1:20">
      <c r="A30" s="703"/>
      <c r="B30" s="739" t="s">
        <v>292</v>
      </c>
      <c r="C30" s="446" t="s">
        <v>32</v>
      </c>
      <c r="D30" s="41" t="s">
        <v>33</v>
      </c>
      <c r="E30" s="41"/>
      <c r="F30" s="718">
        <f>F31</f>
        <v>150</v>
      </c>
      <c r="G30" s="719"/>
      <c r="H30" s="720"/>
      <c r="I30" s="652">
        <f>I31</f>
        <v>200</v>
      </c>
      <c r="J30" s="721"/>
      <c r="K30" s="740">
        <f>I30</f>
        <v>200</v>
      </c>
      <c r="L30" s="741"/>
      <c r="M30" s="653"/>
      <c r="N30" s="644"/>
      <c r="O30" s="644"/>
      <c r="P30" s="644"/>
      <c r="Q30" s="654"/>
      <c r="R30" s="645"/>
      <c r="S30" s="952">
        <f t="shared" si="2"/>
        <v>200</v>
      </c>
    </row>
    <row r="31" spans="1:20">
      <c r="A31" s="703">
        <v>41</v>
      </c>
      <c r="B31" s="449"/>
      <c r="C31" s="655"/>
      <c r="D31" s="646" t="s">
        <v>52</v>
      </c>
      <c r="E31" s="398" t="s">
        <v>75</v>
      </c>
      <c r="F31" s="725">
        <v>150</v>
      </c>
      <c r="G31" s="647"/>
      <c r="H31" s="585"/>
      <c r="I31" s="633">
        <v>200</v>
      </c>
      <c r="J31" s="742"/>
      <c r="K31" s="634">
        <f>I31</f>
        <v>200</v>
      </c>
      <c r="L31" s="743"/>
      <c r="M31" s="744"/>
      <c r="N31" s="742"/>
      <c r="O31" s="742"/>
      <c r="P31" s="742"/>
      <c r="Q31" s="745"/>
      <c r="R31" s="746"/>
      <c r="S31" s="953">
        <f t="shared" si="2"/>
        <v>200</v>
      </c>
    </row>
    <row r="32" spans="1:20">
      <c r="A32" s="703"/>
      <c r="B32" s="714">
        <v>4</v>
      </c>
      <c r="C32" s="625" t="s">
        <v>341</v>
      </c>
      <c r="D32" s="459"/>
      <c r="E32" s="459"/>
      <c r="F32" s="245">
        <f>F33</f>
        <v>10000</v>
      </c>
      <c r="G32" s="626">
        <f>G33</f>
        <v>6716</v>
      </c>
      <c r="H32" s="626">
        <f t="shared" ref="H32:K32" si="5">H33</f>
        <v>2284</v>
      </c>
      <c r="I32" s="626">
        <f t="shared" si="5"/>
        <v>1000</v>
      </c>
      <c r="J32" s="626">
        <f t="shared" si="5"/>
        <v>0</v>
      </c>
      <c r="K32" s="427">
        <f t="shared" si="5"/>
        <v>10000</v>
      </c>
      <c r="L32" s="248"/>
      <c r="M32" s="736"/>
      <c r="N32" s="735"/>
      <c r="O32" s="735"/>
      <c r="P32" s="735"/>
      <c r="Q32" s="737"/>
      <c r="R32" s="738"/>
      <c r="S32" s="951">
        <f t="shared" si="2"/>
        <v>10000</v>
      </c>
    </row>
    <row r="33" spans="1:29">
      <c r="A33" s="703"/>
      <c r="B33" s="747" t="s">
        <v>339</v>
      </c>
      <c r="C33" s="446" t="s">
        <v>342</v>
      </c>
      <c r="D33" s="41" t="s">
        <v>503</v>
      </c>
      <c r="E33" s="41"/>
      <c r="F33" s="748">
        <f>F34+F35+F36</f>
        <v>10000</v>
      </c>
      <c r="G33" s="652">
        <f>G34</f>
        <v>6716</v>
      </c>
      <c r="H33" s="652">
        <f>H35</f>
        <v>2284</v>
      </c>
      <c r="I33" s="652">
        <f>I36</f>
        <v>1000</v>
      </c>
      <c r="J33" s="652"/>
      <c r="K33" s="740">
        <f>G33+H33+I33+J33</f>
        <v>10000</v>
      </c>
      <c r="L33" s="645"/>
      <c r="M33" s="653"/>
      <c r="N33" s="644"/>
      <c r="O33" s="644"/>
      <c r="P33" s="644"/>
      <c r="Q33" s="654"/>
      <c r="R33" s="645"/>
      <c r="S33" s="952">
        <f t="shared" si="2"/>
        <v>10000</v>
      </c>
      <c r="AC33" s="434"/>
    </row>
    <row r="34" spans="1:29">
      <c r="A34" s="703">
        <v>111</v>
      </c>
      <c r="B34" s="747"/>
      <c r="C34" s="480"/>
      <c r="D34" s="686">
        <v>1</v>
      </c>
      <c r="E34" s="631" t="s">
        <v>344</v>
      </c>
      <c r="F34" s="727">
        <v>6716</v>
      </c>
      <c r="G34" s="633">
        <v>6716</v>
      </c>
      <c r="H34" s="585"/>
      <c r="I34" s="655"/>
      <c r="J34" s="648"/>
      <c r="K34" s="634">
        <f t="shared" ref="K34:K36" si="6">G34+H34+I34+J34</f>
        <v>6716</v>
      </c>
      <c r="L34" s="749"/>
      <c r="M34" s="750"/>
      <c r="N34" s="389"/>
      <c r="O34" s="389"/>
      <c r="P34" s="389"/>
      <c r="Q34" s="751"/>
      <c r="R34" s="749"/>
      <c r="S34" s="953">
        <f t="shared" si="2"/>
        <v>6716</v>
      </c>
    </row>
    <row r="35" spans="1:29">
      <c r="A35" s="703">
        <v>111</v>
      </c>
      <c r="B35" s="747"/>
      <c r="C35" s="480"/>
      <c r="D35" s="686">
        <v>2</v>
      </c>
      <c r="E35" s="686" t="s">
        <v>137</v>
      </c>
      <c r="F35" s="726">
        <v>2284</v>
      </c>
      <c r="G35" s="647"/>
      <c r="H35" s="633">
        <v>2284</v>
      </c>
      <c r="I35" s="655"/>
      <c r="J35" s="648"/>
      <c r="K35" s="634">
        <f t="shared" si="6"/>
        <v>2284</v>
      </c>
      <c r="L35" s="749"/>
      <c r="M35" s="750"/>
      <c r="N35" s="389"/>
      <c r="O35" s="389"/>
      <c r="P35" s="389"/>
      <c r="Q35" s="751"/>
      <c r="R35" s="749"/>
      <c r="S35" s="953">
        <f t="shared" si="2"/>
        <v>2284</v>
      </c>
    </row>
    <row r="36" spans="1:29" ht="26.25" thickBot="1">
      <c r="A36" s="752">
        <v>111</v>
      </c>
      <c r="B36" s="753"/>
      <c r="C36" s="660"/>
      <c r="D36" s="660">
        <v>3</v>
      </c>
      <c r="E36" s="754" t="s">
        <v>436</v>
      </c>
      <c r="F36" s="755">
        <v>1000</v>
      </c>
      <c r="G36" s="662"/>
      <c r="H36" s="662"/>
      <c r="I36" s="663">
        <v>1000</v>
      </c>
      <c r="J36" s="661"/>
      <c r="K36" s="756">
        <f t="shared" si="6"/>
        <v>1000</v>
      </c>
      <c r="L36" s="146"/>
      <c r="M36" s="664"/>
      <c r="N36" s="660"/>
      <c r="O36" s="660"/>
      <c r="P36" s="660"/>
      <c r="Q36" s="665"/>
      <c r="R36" s="146"/>
      <c r="S36" s="953">
        <f t="shared" si="2"/>
        <v>1000</v>
      </c>
    </row>
    <row r="37" spans="1:29" ht="14.25">
      <c r="A37" s="672"/>
      <c r="B37" s="673"/>
      <c r="C37" s="674"/>
      <c r="D37" s="674"/>
      <c r="E37" s="674"/>
      <c r="F37" s="674"/>
      <c r="G37" s="674"/>
      <c r="H37" s="674"/>
      <c r="I37" s="674"/>
      <c r="J37" s="674"/>
      <c r="K37" s="674"/>
      <c r="L37" s="509"/>
      <c r="M37" s="674"/>
      <c r="N37" s="674"/>
      <c r="O37" s="674"/>
      <c r="P37" s="674"/>
      <c r="Q37" s="674"/>
      <c r="R37" s="509"/>
      <c r="S37" s="675"/>
    </row>
    <row r="38" spans="1:29" ht="14.25">
      <c r="A38" s="672"/>
      <c r="B38" s="673"/>
      <c r="C38" s="674"/>
      <c r="D38" s="674"/>
      <c r="E38" s="674"/>
      <c r="F38" s="674"/>
      <c r="G38" s="674"/>
      <c r="H38" s="674"/>
      <c r="I38" s="674"/>
      <c r="J38" s="674"/>
      <c r="K38" s="674"/>
      <c r="L38" s="509"/>
      <c r="M38" s="674"/>
      <c r="N38" s="674"/>
      <c r="O38" s="674"/>
      <c r="P38" s="674"/>
      <c r="Q38" s="674"/>
      <c r="R38" s="509"/>
      <c r="S38" s="675"/>
    </row>
    <row r="39" spans="1:29" ht="14.25">
      <c r="A39" s="672"/>
      <c r="B39" s="673"/>
      <c r="C39" s="674"/>
      <c r="D39" s="674"/>
      <c r="E39" s="674"/>
      <c r="F39" s="674"/>
      <c r="G39" s="674"/>
      <c r="H39" s="674"/>
      <c r="I39" s="674"/>
      <c r="J39" s="674"/>
      <c r="K39" s="674"/>
      <c r="L39" s="509"/>
      <c r="M39" s="674"/>
      <c r="N39" s="674"/>
      <c r="O39" s="674"/>
      <c r="P39" s="674"/>
      <c r="Q39" s="674"/>
      <c r="R39" s="509"/>
      <c r="S39" s="675"/>
    </row>
    <row r="40" spans="1:29" ht="14.25">
      <c r="A40" s="672"/>
      <c r="B40" s="673"/>
      <c r="C40" s="674"/>
      <c r="D40" s="674"/>
      <c r="E40" s="674"/>
      <c r="F40" s="674"/>
      <c r="G40" s="674"/>
      <c r="H40" s="674"/>
      <c r="I40" s="674"/>
      <c r="J40" s="674"/>
      <c r="K40" s="674"/>
      <c r="L40" s="509"/>
      <c r="M40" s="674"/>
      <c r="N40" s="674"/>
      <c r="O40" s="674"/>
      <c r="P40" s="674"/>
      <c r="Q40" s="674"/>
      <c r="R40" s="509"/>
      <c r="S40" s="675"/>
    </row>
    <row r="41" spans="1:29" ht="14.25">
      <c r="A41" s="672"/>
      <c r="B41" s="673"/>
      <c r="C41" s="674"/>
      <c r="D41" s="674"/>
      <c r="E41" s="674"/>
      <c r="F41" s="674"/>
      <c r="G41" s="674"/>
      <c r="H41" s="674"/>
      <c r="I41" s="674"/>
      <c r="J41" s="674"/>
      <c r="K41" s="674"/>
      <c r="L41" s="509"/>
      <c r="M41" s="674"/>
      <c r="N41" s="674"/>
      <c r="O41" s="674"/>
      <c r="P41" s="674"/>
      <c r="Q41" s="674"/>
      <c r="R41" s="509"/>
      <c r="S41" s="675"/>
    </row>
    <row r="42" spans="1:29" ht="15" thickBot="1">
      <c r="A42" s="672"/>
      <c r="B42" s="676" t="s">
        <v>197</v>
      </c>
      <c r="C42" s="674"/>
      <c r="D42" s="674"/>
      <c r="E42" s="674"/>
      <c r="F42" s="674"/>
      <c r="G42" s="674"/>
      <c r="H42" s="674"/>
      <c r="I42" s="674"/>
      <c r="J42" s="674"/>
      <c r="K42" s="674"/>
      <c r="L42" s="509"/>
      <c r="M42" s="674"/>
      <c r="N42" s="674"/>
      <c r="O42" s="674"/>
      <c r="P42" s="674"/>
      <c r="Q42" s="674"/>
      <c r="R42" s="509"/>
      <c r="S42" s="675"/>
    </row>
    <row r="43" spans="1:29" s="239" customFormat="1" ht="33" customHeight="1">
      <c r="A43" s="1429" t="s">
        <v>559</v>
      </c>
      <c r="B43" s="1430"/>
      <c r="C43" s="1430"/>
      <c r="D43" s="1430"/>
      <c r="E43" s="1430"/>
      <c r="F43" s="1430"/>
      <c r="G43" s="1430"/>
      <c r="H43" s="1430"/>
      <c r="I43" s="1430"/>
      <c r="J43" s="1430"/>
      <c r="K43" s="1431"/>
      <c r="L43" s="757"/>
      <c r="M43" s="1201"/>
      <c r="N43" s="1202"/>
      <c r="O43" s="1202"/>
      <c r="P43" s="1202"/>
      <c r="Q43" s="1203"/>
      <c r="R43" s="757"/>
      <c r="S43" s="1422" t="s">
        <v>492</v>
      </c>
    </row>
    <row r="44" spans="1:29" s="239" customFormat="1">
      <c r="A44" s="1097"/>
      <c r="B44" s="1098"/>
      <c r="C44" s="1099"/>
      <c r="D44" s="536"/>
      <c r="E44" s="1411" t="s">
        <v>60</v>
      </c>
      <c r="F44" s="1412"/>
      <c r="G44" s="1412"/>
      <c r="H44" s="1412"/>
      <c r="I44" s="1412"/>
      <c r="J44" s="1412"/>
      <c r="K44" s="1413"/>
      <c r="L44" s="758"/>
      <c r="M44" s="1406" t="s">
        <v>59</v>
      </c>
      <c r="N44" s="1407"/>
      <c r="O44" s="1407"/>
      <c r="P44" s="1407"/>
      <c r="Q44" s="1408"/>
      <c r="R44" s="758"/>
      <c r="S44" s="1421"/>
    </row>
    <row r="45" spans="1:29" s="239" customFormat="1" ht="24" customHeight="1">
      <c r="A45" s="1097"/>
      <c r="B45" s="1192" t="s">
        <v>335</v>
      </c>
      <c r="C45" s="536" t="s">
        <v>57</v>
      </c>
      <c r="D45" s="1432" t="s">
        <v>58</v>
      </c>
      <c r="E45" s="1433"/>
      <c r="F45" s="1433"/>
      <c r="G45" s="1433"/>
      <c r="H45" s="1433"/>
      <c r="I45" s="1433"/>
      <c r="J45" s="1433"/>
      <c r="K45" s="1434"/>
      <c r="L45" s="540"/>
      <c r="M45" s="1194"/>
      <c r="N45" s="1192"/>
      <c r="O45" s="1192"/>
      <c r="P45" s="1192"/>
      <c r="Q45" s="1195"/>
      <c r="R45" s="540"/>
      <c r="S45" s="1421"/>
    </row>
    <row r="46" spans="1:29" s="239" customFormat="1" ht="42" customHeight="1">
      <c r="A46" s="1100" t="s">
        <v>235</v>
      </c>
      <c r="B46" s="535" t="s">
        <v>336</v>
      </c>
      <c r="C46" s="536" t="s">
        <v>115</v>
      </c>
      <c r="D46" s="536"/>
      <c r="E46" s="537" t="s">
        <v>51</v>
      </c>
      <c r="F46" s="1409" t="s">
        <v>547</v>
      </c>
      <c r="G46" s="1409" t="s">
        <v>478</v>
      </c>
      <c r="H46" s="1409" t="s">
        <v>477</v>
      </c>
      <c r="I46" s="1409" t="s">
        <v>476</v>
      </c>
      <c r="J46" s="1409" t="s">
        <v>219</v>
      </c>
      <c r="K46" s="1416" t="s">
        <v>475</v>
      </c>
      <c r="L46" s="759"/>
      <c r="M46" s="1428" t="s">
        <v>275</v>
      </c>
      <c r="N46" s="1414" t="s">
        <v>222</v>
      </c>
      <c r="O46" s="1414" t="s">
        <v>223</v>
      </c>
      <c r="P46" s="1414" t="s">
        <v>220</v>
      </c>
      <c r="Q46" s="1415" t="s">
        <v>45</v>
      </c>
      <c r="R46" s="541"/>
      <c r="S46" s="1421"/>
    </row>
    <row r="47" spans="1:29" s="239" customFormat="1" ht="44.25" customHeight="1">
      <c r="A47" s="1100"/>
      <c r="B47" s="535"/>
      <c r="C47" s="536"/>
      <c r="D47" s="536"/>
      <c r="E47" s="537"/>
      <c r="F47" s="1410"/>
      <c r="G47" s="1409"/>
      <c r="H47" s="1409"/>
      <c r="I47" s="1409"/>
      <c r="J47" s="1409"/>
      <c r="K47" s="1417"/>
      <c r="L47" s="759"/>
      <c r="M47" s="1428"/>
      <c r="N47" s="1414"/>
      <c r="O47" s="1414"/>
      <c r="P47" s="1414"/>
      <c r="Q47" s="1415"/>
      <c r="R47" s="541"/>
      <c r="S47" s="1421"/>
    </row>
    <row r="48" spans="1:29">
      <c r="A48" s="703"/>
      <c r="B48" s="714">
        <v>5</v>
      </c>
      <c r="C48" s="625" t="s">
        <v>346</v>
      </c>
      <c r="D48" s="459"/>
      <c r="E48" s="459"/>
      <c r="F48" s="735">
        <f>F49</f>
        <v>350</v>
      </c>
      <c r="G48" s="626"/>
      <c r="H48" s="626"/>
      <c r="I48" s="626">
        <f>I49</f>
        <v>300</v>
      </c>
      <c r="J48" s="245"/>
      <c r="K48" s="429">
        <f t="shared" ref="K48:K63" si="7">I48</f>
        <v>300</v>
      </c>
      <c r="L48" s="248"/>
      <c r="M48" s="736"/>
      <c r="N48" s="735"/>
      <c r="O48" s="735"/>
      <c r="P48" s="735"/>
      <c r="Q48" s="737"/>
      <c r="R48" s="738"/>
      <c r="S48" s="1196">
        <f>K48+Q48</f>
        <v>300</v>
      </c>
    </row>
    <row r="49" spans="1:19">
      <c r="A49" s="1097"/>
      <c r="B49" s="1101" t="s">
        <v>359</v>
      </c>
      <c r="C49" s="627" t="s">
        <v>360</v>
      </c>
      <c r="D49" s="760" t="s">
        <v>361</v>
      </c>
      <c r="E49" s="628"/>
      <c r="F49" s="628">
        <f>F50</f>
        <v>350</v>
      </c>
      <c r="G49" s="629"/>
      <c r="H49" s="629"/>
      <c r="I49" s="629">
        <f>I50</f>
        <v>300</v>
      </c>
      <c r="J49" s="761"/>
      <c r="K49" s="439">
        <f t="shared" si="7"/>
        <v>300</v>
      </c>
      <c r="L49" s="762"/>
      <c r="M49" s="763"/>
      <c r="N49" s="760"/>
      <c r="O49" s="760"/>
      <c r="P49" s="760"/>
      <c r="Q49" s="764"/>
      <c r="R49" s="746"/>
      <c r="S49" s="1197">
        <f t="shared" ref="S49:S63" si="8">K49+Q49</f>
        <v>300</v>
      </c>
    </row>
    <row r="50" spans="1:19" s="195" customFormat="1" ht="30" customHeight="1">
      <c r="A50" s="1102">
        <v>41</v>
      </c>
      <c r="B50" s="630"/>
      <c r="C50" s="630"/>
      <c r="D50" s="630">
        <v>1</v>
      </c>
      <c r="E50" s="631" t="s">
        <v>362</v>
      </c>
      <c r="F50" s="631">
        <v>350</v>
      </c>
      <c r="G50" s="632"/>
      <c r="H50" s="632"/>
      <c r="I50" s="633">
        <v>300</v>
      </c>
      <c r="J50" s="765"/>
      <c r="K50" s="634">
        <f t="shared" si="7"/>
        <v>300</v>
      </c>
      <c r="L50" s="743"/>
      <c r="M50" s="744"/>
      <c r="N50" s="742"/>
      <c r="O50" s="742"/>
      <c r="P50" s="742"/>
      <c r="Q50" s="745"/>
      <c r="R50" s="746"/>
      <c r="S50" s="1198">
        <f t="shared" si="8"/>
        <v>300</v>
      </c>
    </row>
    <row r="51" spans="1:19" s="239" customFormat="1" ht="15" customHeight="1">
      <c r="A51" s="1103"/>
      <c r="B51" s="1104">
        <v>6</v>
      </c>
      <c r="C51" s="635" t="s">
        <v>347</v>
      </c>
      <c r="D51" s="636"/>
      <c r="E51" s="636"/>
      <c r="F51" s="636">
        <v>0</v>
      </c>
      <c r="G51" s="637"/>
      <c r="H51" s="637"/>
      <c r="I51" s="626">
        <v>0</v>
      </c>
      <c r="J51" s="636"/>
      <c r="K51" s="429">
        <f t="shared" si="7"/>
        <v>0</v>
      </c>
      <c r="L51" s="172"/>
      <c r="M51" s="638"/>
      <c r="N51" s="636"/>
      <c r="O51" s="636"/>
      <c r="P51" s="636"/>
      <c r="Q51" s="639"/>
      <c r="R51" s="640"/>
      <c r="S51" s="1196">
        <f t="shared" si="8"/>
        <v>0</v>
      </c>
    </row>
    <row r="52" spans="1:19">
      <c r="A52" s="703">
        <v>41</v>
      </c>
      <c r="B52" s="714">
        <v>7</v>
      </c>
      <c r="C52" s="625" t="s">
        <v>345</v>
      </c>
      <c r="D52" s="459"/>
      <c r="E52" s="459"/>
      <c r="F52" s="735">
        <v>0</v>
      </c>
      <c r="G52" s="641"/>
      <c r="H52" s="641"/>
      <c r="I52" s="832">
        <v>0</v>
      </c>
      <c r="J52" s="735"/>
      <c r="K52" s="427">
        <f t="shared" si="7"/>
        <v>0</v>
      </c>
      <c r="L52" s="248"/>
      <c r="M52" s="736"/>
      <c r="N52" s="735"/>
      <c r="O52" s="735"/>
      <c r="P52" s="735"/>
      <c r="Q52" s="737"/>
      <c r="R52" s="746"/>
      <c r="S52" s="1196">
        <f t="shared" ref="S52:S53" si="9">K52+Q52</f>
        <v>0</v>
      </c>
    </row>
    <row r="53" spans="1:19">
      <c r="A53" s="49"/>
      <c r="B53" s="714">
        <v>8</v>
      </c>
      <c r="C53" s="625" t="s">
        <v>278</v>
      </c>
      <c r="D53" s="459"/>
      <c r="E53" s="459"/>
      <c r="F53" s="735">
        <f>F54</f>
        <v>1000</v>
      </c>
      <c r="G53" s="626"/>
      <c r="H53" s="626"/>
      <c r="I53" s="626">
        <f>I54</f>
        <v>0</v>
      </c>
      <c r="J53" s="245"/>
      <c r="K53" s="429">
        <f t="shared" si="7"/>
        <v>0</v>
      </c>
      <c r="M53" s="198"/>
      <c r="N53" s="196"/>
      <c r="O53" s="196"/>
      <c r="P53" s="196"/>
      <c r="Q53" s="575"/>
      <c r="S53" s="1199">
        <f t="shared" si="9"/>
        <v>0</v>
      </c>
    </row>
    <row r="54" spans="1:19">
      <c r="A54" s="703"/>
      <c r="B54" s="451" t="s">
        <v>348</v>
      </c>
      <c r="C54" s="446" t="s">
        <v>23</v>
      </c>
      <c r="D54" s="41" t="s">
        <v>279</v>
      </c>
      <c r="E54" s="41"/>
      <c r="F54" s="41">
        <f>F55+F56</f>
        <v>1000</v>
      </c>
      <c r="G54" s="643"/>
      <c r="H54" s="643"/>
      <c r="I54" s="629">
        <f>I55+I56</f>
        <v>0</v>
      </c>
      <c r="J54" s="644"/>
      <c r="K54" s="442">
        <f t="shared" si="7"/>
        <v>0</v>
      </c>
      <c r="L54" s="645"/>
      <c r="M54" s="723"/>
      <c r="N54" s="721"/>
      <c r="O54" s="721"/>
      <c r="P54" s="721"/>
      <c r="Q54" s="724"/>
      <c r="R54" s="722"/>
      <c r="S54" s="1197">
        <f t="shared" si="8"/>
        <v>0</v>
      </c>
    </row>
    <row r="55" spans="1:19">
      <c r="A55" s="703">
        <v>41</v>
      </c>
      <c r="B55" s="445"/>
      <c r="C55" s="449"/>
      <c r="D55" s="646" t="s">
        <v>52</v>
      </c>
      <c r="E55" s="398" t="s">
        <v>280</v>
      </c>
      <c r="F55" s="398">
        <v>650</v>
      </c>
      <c r="G55" s="647"/>
      <c r="H55" s="647"/>
      <c r="I55" s="633">
        <v>0</v>
      </c>
      <c r="J55" s="648"/>
      <c r="K55" s="649">
        <f t="shared" si="7"/>
        <v>0</v>
      </c>
      <c r="L55" s="645"/>
      <c r="M55" s="650"/>
      <c r="N55" s="329"/>
      <c r="O55" s="329"/>
      <c r="P55" s="329"/>
      <c r="Q55" s="651"/>
      <c r="R55" s="645"/>
      <c r="S55" s="1198">
        <f t="shared" si="8"/>
        <v>0</v>
      </c>
    </row>
    <row r="56" spans="1:19">
      <c r="A56" s="703">
        <v>41</v>
      </c>
      <c r="B56" s="445"/>
      <c r="C56" s="449"/>
      <c r="D56" s="646" t="s">
        <v>53</v>
      </c>
      <c r="E56" s="398" t="s">
        <v>73</v>
      </c>
      <c r="F56" s="398">
        <v>350</v>
      </c>
      <c r="G56" s="647"/>
      <c r="H56" s="647"/>
      <c r="I56" s="633">
        <v>0</v>
      </c>
      <c r="J56" s="648"/>
      <c r="K56" s="649">
        <f t="shared" si="7"/>
        <v>0</v>
      </c>
      <c r="L56" s="645"/>
      <c r="M56" s="650"/>
      <c r="N56" s="329"/>
      <c r="O56" s="329"/>
      <c r="P56" s="329"/>
      <c r="Q56" s="651"/>
      <c r="R56" s="645"/>
      <c r="S56" s="1198">
        <f t="shared" si="8"/>
        <v>0</v>
      </c>
    </row>
    <row r="57" spans="1:19">
      <c r="A57" s="703"/>
      <c r="B57" s="714">
        <v>9</v>
      </c>
      <c r="C57" s="625" t="s">
        <v>253</v>
      </c>
      <c r="D57" s="459"/>
      <c r="E57" s="459"/>
      <c r="F57" s="735">
        <f>F58</f>
        <v>4200</v>
      </c>
      <c r="G57" s="626"/>
      <c r="H57" s="626"/>
      <c r="I57" s="626">
        <f>I58</f>
        <v>200</v>
      </c>
      <c r="J57" s="245"/>
      <c r="K57" s="429">
        <f t="shared" si="7"/>
        <v>200</v>
      </c>
      <c r="L57" s="248"/>
      <c r="M57" s="736"/>
      <c r="N57" s="735"/>
      <c r="O57" s="735"/>
      <c r="P57" s="735"/>
      <c r="Q57" s="737"/>
      <c r="R57" s="738"/>
      <c r="S57" s="1196">
        <f t="shared" si="8"/>
        <v>200</v>
      </c>
    </row>
    <row r="58" spans="1:19">
      <c r="A58" s="703"/>
      <c r="B58" s="747" t="s">
        <v>349</v>
      </c>
      <c r="C58" s="446" t="s">
        <v>254</v>
      </c>
      <c r="D58" s="41" t="s">
        <v>253</v>
      </c>
      <c r="E58" s="41"/>
      <c r="F58" s="667">
        <f>F59+F60</f>
        <v>4200</v>
      </c>
      <c r="G58" s="643"/>
      <c r="H58" s="643"/>
      <c r="I58" s="652">
        <f>I59</f>
        <v>200</v>
      </c>
      <c r="J58" s="644"/>
      <c r="K58" s="705">
        <f t="shared" si="7"/>
        <v>200</v>
      </c>
      <c r="L58" s="645"/>
      <c r="M58" s="653"/>
      <c r="N58" s="644"/>
      <c r="O58" s="644"/>
      <c r="P58" s="644"/>
      <c r="Q58" s="654"/>
      <c r="R58" s="645"/>
      <c r="S58" s="1197">
        <f t="shared" si="8"/>
        <v>200</v>
      </c>
    </row>
    <row r="59" spans="1:19">
      <c r="A59" s="703">
        <v>41</v>
      </c>
      <c r="B59" s="451"/>
      <c r="C59" s="655"/>
      <c r="D59" s="655" t="s">
        <v>255</v>
      </c>
      <c r="E59" s="655" t="s">
        <v>256</v>
      </c>
      <c r="F59" s="655">
        <v>600</v>
      </c>
      <c r="G59" s="585"/>
      <c r="H59" s="585"/>
      <c r="I59" s="633">
        <v>200</v>
      </c>
      <c r="J59" s="656"/>
      <c r="K59" s="659">
        <f t="shared" si="7"/>
        <v>200</v>
      </c>
      <c r="L59" s="146"/>
      <c r="M59" s="657"/>
      <c r="N59" s="655"/>
      <c r="O59" s="655"/>
      <c r="P59" s="655"/>
      <c r="Q59" s="658"/>
      <c r="R59" s="146"/>
      <c r="S59" s="1198">
        <f t="shared" si="8"/>
        <v>200</v>
      </c>
    </row>
    <row r="60" spans="1:19">
      <c r="A60" s="703">
        <v>46</v>
      </c>
      <c r="B60" s="451"/>
      <c r="C60" s="655"/>
      <c r="D60" s="655">
        <v>1</v>
      </c>
      <c r="E60" s="655" t="s">
        <v>256</v>
      </c>
      <c r="F60" s="655">
        <v>3600</v>
      </c>
      <c r="G60" s="585"/>
      <c r="H60" s="585"/>
      <c r="I60" s="633">
        <v>0</v>
      </c>
      <c r="J60" s="656"/>
      <c r="K60" s="659">
        <f t="shared" si="7"/>
        <v>0</v>
      </c>
      <c r="L60" s="146"/>
      <c r="M60" s="657"/>
      <c r="N60" s="655"/>
      <c r="O60" s="655"/>
      <c r="P60" s="655"/>
      <c r="Q60" s="658"/>
      <c r="R60" s="146"/>
      <c r="S60" s="1198">
        <v>0</v>
      </c>
    </row>
    <row r="61" spans="1:19" ht="13.5" customHeight="1">
      <c r="A61" s="703"/>
      <c r="B61" s="714">
        <v>10</v>
      </c>
      <c r="C61" s="625" t="s">
        <v>416</v>
      </c>
      <c r="D61" s="459"/>
      <c r="E61" s="459"/>
      <c r="F61" s="459">
        <f>F62</f>
        <v>0</v>
      </c>
      <c r="G61" s="626"/>
      <c r="H61" s="626"/>
      <c r="I61" s="626">
        <f>I62</f>
        <v>50</v>
      </c>
      <c r="J61" s="245"/>
      <c r="K61" s="429">
        <f t="shared" si="7"/>
        <v>50</v>
      </c>
      <c r="L61" s="248"/>
      <c r="M61" s="736"/>
      <c r="N61" s="735"/>
      <c r="O61" s="735"/>
      <c r="P61" s="735"/>
      <c r="Q61" s="737"/>
      <c r="R61" s="738"/>
      <c r="S61" s="1196">
        <f t="shared" si="8"/>
        <v>50</v>
      </c>
    </row>
    <row r="62" spans="1:19">
      <c r="A62" s="703"/>
      <c r="B62" s="480" t="s">
        <v>417</v>
      </c>
      <c r="C62" s="446" t="s">
        <v>342</v>
      </c>
      <c r="D62" s="41" t="s">
        <v>314</v>
      </c>
      <c r="E62" s="41"/>
      <c r="F62" s="41">
        <f>F63</f>
        <v>0</v>
      </c>
      <c r="G62" s="643"/>
      <c r="H62" s="643"/>
      <c r="I62" s="652">
        <f>I63</f>
        <v>50</v>
      </c>
      <c r="J62" s="644"/>
      <c r="K62" s="705">
        <f t="shared" si="7"/>
        <v>50</v>
      </c>
      <c r="L62" s="645"/>
      <c r="M62" s="653"/>
      <c r="N62" s="644"/>
      <c r="O62" s="644"/>
      <c r="P62" s="644"/>
      <c r="Q62" s="654"/>
      <c r="R62" s="645"/>
      <c r="S62" s="1197">
        <f t="shared" si="8"/>
        <v>50</v>
      </c>
    </row>
    <row r="63" spans="1:19" ht="13.5" thickBot="1">
      <c r="A63" s="752">
        <v>111</v>
      </c>
      <c r="B63" s="753"/>
      <c r="C63" s="660"/>
      <c r="D63" s="660" t="s">
        <v>255</v>
      </c>
      <c r="E63" s="660" t="s">
        <v>418</v>
      </c>
      <c r="F63" s="660">
        <v>0</v>
      </c>
      <c r="G63" s="661"/>
      <c r="H63" s="662"/>
      <c r="I63" s="663">
        <v>50</v>
      </c>
      <c r="J63" s="661"/>
      <c r="K63" s="666">
        <f t="shared" si="7"/>
        <v>50</v>
      </c>
      <c r="L63" s="146"/>
      <c r="M63" s="664"/>
      <c r="N63" s="660"/>
      <c r="O63" s="660"/>
      <c r="P63" s="660"/>
      <c r="Q63" s="665"/>
      <c r="R63" s="146"/>
      <c r="S63" s="1200">
        <f t="shared" si="8"/>
        <v>50</v>
      </c>
    </row>
    <row r="65" spans="2:23">
      <c r="B65" s="708"/>
      <c r="E65" s="707"/>
      <c r="K65" s="195"/>
    </row>
    <row r="66" spans="2:23">
      <c r="E66" s="707"/>
    </row>
    <row r="67" spans="2:23">
      <c r="E67" s="146"/>
    </row>
    <row r="68" spans="2:23">
      <c r="E68" s="146"/>
      <c r="G68" s="707"/>
      <c r="M68" s="195"/>
    </row>
    <row r="69" spans="2:23">
      <c r="E69" s="146"/>
      <c r="G69" s="382"/>
    </row>
    <row r="75" spans="2:23">
      <c r="W75" s="434"/>
    </row>
  </sheetData>
  <mergeCells count="33">
    <mergeCell ref="U8:U9"/>
    <mergeCell ref="S4:S8"/>
    <mergeCell ref="S43:S47"/>
    <mergeCell ref="I46:I47"/>
    <mergeCell ref="I7:I8"/>
    <mergeCell ref="G5:K5"/>
    <mergeCell ref="D6:K6"/>
    <mergeCell ref="M46:M47"/>
    <mergeCell ref="N46:N47"/>
    <mergeCell ref="Q7:Q8"/>
    <mergeCell ref="M7:M8"/>
    <mergeCell ref="A43:K43"/>
    <mergeCell ref="G7:G8"/>
    <mergeCell ref="D45:K45"/>
    <mergeCell ref="A4:K4"/>
    <mergeCell ref="M5:Q5"/>
    <mergeCell ref="O7:O8"/>
    <mergeCell ref="P7:P8"/>
    <mergeCell ref="N7:N8"/>
    <mergeCell ref="K7:K8"/>
    <mergeCell ref="F7:F8"/>
    <mergeCell ref="H7:H8"/>
    <mergeCell ref="J7:J8"/>
    <mergeCell ref="M44:Q44"/>
    <mergeCell ref="F46:F47"/>
    <mergeCell ref="E44:K44"/>
    <mergeCell ref="H46:H47"/>
    <mergeCell ref="J46:J47"/>
    <mergeCell ref="P46:P47"/>
    <mergeCell ref="Q46:Q47"/>
    <mergeCell ref="O46:O47"/>
    <mergeCell ref="G46:G47"/>
    <mergeCell ref="K46:K47"/>
  </mergeCells>
  <phoneticPr fontId="2" type="noConversion"/>
  <pageMargins left="0.43307086614173229" right="0.15748031496062992" top="0.78740157480314965" bottom="0.59055118110236227" header="0.51181102362204722" footer="0.51181102362204722"/>
  <pageSetup paperSize="9" scale="85" orientation="landscape" r:id="rId1"/>
  <headerFooter alignWithMargins="0">
    <oddFooter>&amp;C5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24"/>
  <sheetViews>
    <sheetView view="pageLayout" topLeftCell="A8" workbookViewId="0">
      <selection activeCell="F19" sqref="F19"/>
    </sheetView>
  </sheetViews>
  <sheetFormatPr defaultRowHeight="12.75"/>
  <cols>
    <col min="1" max="1" width="5.42578125" style="10" customWidth="1"/>
    <col min="2" max="2" width="4" style="9" customWidth="1"/>
    <col min="3" max="3" width="7.28515625" customWidth="1"/>
    <col min="4" max="4" width="2.28515625" customWidth="1"/>
    <col min="5" max="5" width="34.5703125" customWidth="1"/>
    <col min="6" max="6" width="12.7109375" customWidth="1"/>
    <col min="7" max="7" width="6" customWidth="1"/>
    <col min="8" max="8" width="6.85546875" customWidth="1"/>
    <col min="9" max="9" width="7.85546875" customWidth="1"/>
    <col min="10" max="10" width="8.140625" customWidth="1"/>
    <col min="11" max="11" width="7.28515625" customWidth="1"/>
    <col min="12" max="12" width="0.5703125" customWidth="1"/>
    <col min="13" max="13" width="7.5703125" customWidth="1"/>
    <col min="14" max="14" width="9.42578125" customWidth="1"/>
    <col min="15" max="15" width="8.7109375" customWidth="1"/>
    <col min="16" max="16" width="6.7109375" customWidth="1"/>
    <col min="17" max="17" width="4.85546875" customWidth="1"/>
    <col min="18" max="18" width="0.7109375" customWidth="1"/>
    <col min="19" max="19" width="9.28515625" style="120" customWidth="1"/>
  </cols>
  <sheetData>
    <row r="1" spans="1:19">
      <c r="K1" s="187"/>
      <c r="L1" s="120"/>
      <c r="Q1" s="14"/>
      <c r="S1" s="136"/>
    </row>
    <row r="2" spans="1:19" ht="18.75">
      <c r="B2" s="188" t="s">
        <v>198</v>
      </c>
      <c r="L2" s="120"/>
      <c r="S2" s="136"/>
    </row>
    <row r="3" spans="1:19" ht="13.5" thickBot="1">
      <c r="L3" s="120"/>
    </row>
    <row r="4" spans="1:19" ht="13.5" customHeight="1">
      <c r="A4" s="1429" t="s">
        <v>559</v>
      </c>
      <c r="B4" s="1430"/>
      <c r="C4" s="1430"/>
      <c r="D4" s="1430"/>
      <c r="E4" s="1430"/>
      <c r="F4" s="1430"/>
      <c r="G4" s="1430"/>
      <c r="H4" s="1430"/>
      <c r="I4" s="1430"/>
      <c r="J4" s="1430"/>
      <c r="K4" s="1431"/>
      <c r="L4" s="149"/>
      <c r="M4" s="375"/>
      <c r="N4" s="376"/>
      <c r="O4" s="376"/>
      <c r="P4" s="376"/>
      <c r="Q4" s="377"/>
      <c r="S4" s="1440" t="s">
        <v>480</v>
      </c>
    </row>
    <row r="5" spans="1:19" ht="18.75" customHeight="1">
      <c r="A5" s="217"/>
      <c r="B5" s="242"/>
      <c r="C5" s="243"/>
      <c r="D5" s="210"/>
      <c r="E5" s="212"/>
      <c r="F5" s="212"/>
      <c r="G5" s="1423" t="s">
        <v>60</v>
      </c>
      <c r="H5" s="1423"/>
      <c r="I5" s="1423"/>
      <c r="J5" s="1423"/>
      <c r="K5" s="1424"/>
      <c r="L5" s="150"/>
      <c r="M5" s="1435" t="s">
        <v>59</v>
      </c>
      <c r="N5" s="1423"/>
      <c r="O5" s="1423"/>
      <c r="P5" s="1423"/>
      <c r="Q5" s="1424"/>
      <c r="S5" s="1441"/>
    </row>
    <row r="6" spans="1:19" ht="13.5" thickBot="1">
      <c r="A6" s="217"/>
      <c r="B6" s="1291" t="s">
        <v>353</v>
      </c>
      <c r="C6" s="210" t="s">
        <v>57</v>
      </c>
      <c r="D6" s="210"/>
      <c r="E6" s="212"/>
      <c r="F6" s="212"/>
      <c r="G6" s="1425" t="s">
        <v>58</v>
      </c>
      <c r="H6" s="1444"/>
      <c r="I6" s="1444"/>
      <c r="J6" s="1444"/>
      <c r="K6" s="1445"/>
      <c r="L6" s="11"/>
      <c r="M6" s="1446"/>
      <c r="N6" s="1447"/>
      <c r="O6" s="1447"/>
      <c r="P6" s="1447"/>
      <c r="Q6" s="1448"/>
      <c r="S6" s="1441"/>
    </row>
    <row r="7" spans="1:19" ht="33.75" customHeight="1">
      <c r="A7" s="218" t="s">
        <v>157</v>
      </c>
      <c r="B7" s="211" t="s">
        <v>350</v>
      </c>
      <c r="C7" s="210" t="s">
        <v>115</v>
      </c>
      <c r="D7" s="210"/>
      <c r="E7" s="212" t="s">
        <v>51</v>
      </c>
      <c r="F7" s="1418" t="s">
        <v>547</v>
      </c>
      <c r="G7" s="1418" t="s">
        <v>478</v>
      </c>
      <c r="H7" s="1418" t="s">
        <v>477</v>
      </c>
      <c r="I7" s="1418" t="s">
        <v>476</v>
      </c>
      <c r="J7" s="1418" t="s">
        <v>219</v>
      </c>
      <c r="K7" s="1416" t="s">
        <v>475</v>
      </c>
      <c r="L7" s="151"/>
      <c r="M7" s="1438" t="s">
        <v>275</v>
      </c>
      <c r="N7" s="1436" t="s">
        <v>222</v>
      </c>
      <c r="O7" s="1436" t="s">
        <v>223</v>
      </c>
      <c r="P7" s="1436" t="s">
        <v>220</v>
      </c>
      <c r="Q7" s="1442" t="s">
        <v>45</v>
      </c>
      <c r="S7" s="1441"/>
    </row>
    <row r="8" spans="1:19" ht="60" customHeight="1">
      <c r="A8" s="218"/>
      <c r="B8" s="1291"/>
      <c r="C8" s="210"/>
      <c r="D8" s="210"/>
      <c r="E8" s="212"/>
      <c r="F8" s="1418"/>
      <c r="G8" s="1418"/>
      <c r="H8" s="1418"/>
      <c r="I8" s="1418"/>
      <c r="J8" s="1418"/>
      <c r="K8" s="1419"/>
      <c r="L8" s="151"/>
      <c r="M8" s="1439"/>
      <c r="N8" s="1437"/>
      <c r="O8" s="1437"/>
      <c r="P8" s="1437"/>
      <c r="Q8" s="1443"/>
      <c r="S8" s="1441"/>
    </row>
    <row r="9" spans="1:19" ht="19.5" customHeight="1">
      <c r="A9" s="49"/>
      <c r="B9" s="213" t="s">
        <v>203</v>
      </c>
      <c r="C9" s="214"/>
      <c r="D9" s="215"/>
      <c r="E9" s="215"/>
      <c r="F9" s="207">
        <f>F10+F15</f>
        <v>2350</v>
      </c>
      <c r="G9" s="207">
        <f t="shared" ref="G9:K9" si="0">G10+G15</f>
        <v>0</v>
      </c>
      <c r="H9" s="207">
        <f t="shared" si="0"/>
        <v>0</v>
      </c>
      <c r="I9" s="207">
        <f t="shared" si="0"/>
        <v>10100</v>
      </c>
      <c r="J9" s="207">
        <f t="shared" si="0"/>
        <v>0</v>
      </c>
      <c r="K9" s="208">
        <f t="shared" si="0"/>
        <v>10100</v>
      </c>
      <c r="L9" s="141"/>
      <c r="M9" s="206"/>
      <c r="N9" s="207"/>
      <c r="O9" s="207"/>
      <c r="P9" s="207"/>
      <c r="Q9" s="208"/>
      <c r="S9" s="426">
        <f>K9+Q9</f>
        <v>10100</v>
      </c>
    </row>
    <row r="10" spans="1:19" ht="16.5" customHeight="1">
      <c r="A10" s="49"/>
      <c r="B10" s="82">
        <v>1</v>
      </c>
      <c r="C10" s="201" t="s">
        <v>285</v>
      </c>
      <c r="D10" s="122"/>
      <c r="E10" s="122"/>
      <c r="F10" s="88">
        <f>F11</f>
        <v>2350</v>
      </c>
      <c r="G10" s="88"/>
      <c r="H10" s="88"/>
      <c r="I10" s="88">
        <f>I11</f>
        <v>10000</v>
      </c>
      <c r="J10" s="88"/>
      <c r="K10" s="424">
        <f>I10</f>
        <v>10000</v>
      </c>
      <c r="L10" s="131"/>
      <c r="M10" s="87"/>
      <c r="N10" s="88"/>
      <c r="O10" s="88"/>
      <c r="P10" s="88"/>
      <c r="Q10" s="161"/>
      <c r="S10" s="424">
        <f>K10+Q10</f>
        <v>10000</v>
      </c>
    </row>
    <row r="11" spans="1:19" ht="17.25" customHeight="1">
      <c r="A11" s="49"/>
      <c r="B11" s="53" t="s">
        <v>351</v>
      </c>
      <c r="C11" s="81" t="s">
        <v>34</v>
      </c>
      <c r="D11" s="54" t="s">
        <v>35</v>
      </c>
      <c r="E11" s="681"/>
      <c r="F11" s="52">
        <v>2350</v>
      </c>
      <c r="G11" s="58"/>
      <c r="H11" s="58"/>
      <c r="I11" s="52">
        <f>I12+I13+I14</f>
        <v>10000</v>
      </c>
      <c r="J11" s="58"/>
      <c r="K11" s="1344">
        <f t="shared" ref="K11:K17" si="1">I11</f>
        <v>10000</v>
      </c>
      <c r="L11" s="142"/>
      <c r="M11" s="57"/>
      <c r="N11" s="58"/>
      <c r="O11" s="58"/>
      <c r="P11" s="58"/>
      <c r="Q11" s="166"/>
      <c r="S11" s="428">
        <f>K11+Q11</f>
        <v>10000</v>
      </c>
    </row>
    <row r="12" spans="1:19" ht="16.5" customHeight="1">
      <c r="A12" s="49">
        <v>41</v>
      </c>
      <c r="B12" s="53"/>
      <c r="C12" s="13"/>
      <c r="D12" s="3" t="s">
        <v>52</v>
      </c>
      <c r="E12" s="200" t="s">
        <v>282</v>
      </c>
      <c r="F12" s="200"/>
      <c r="G12" s="4"/>
      <c r="H12" s="4"/>
      <c r="I12" s="1385">
        <v>3500</v>
      </c>
      <c r="J12" s="4"/>
      <c r="K12" s="1345">
        <f t="shared" si="1"/>
        <v>3500</v>
      </c>
      <c r="L12" s="77"/>
      <c r="M12" s="7"/>
      <c r="N12" s="4"/>
      <c r="O12" s="4"/>
      <c r="P12" s="4"/>
      <c r="Q12" s="160"/>
      <c r="S12" s="587">
        <v>500</v>
      </c>
    </row>
    <row r="13" spans="1:19" ht="15" customHeight="1">
      <c r="A13" s="49">
        <v>41</v>
      </c>
      <c r="B13" s="53"/>
      <c r="C13" s="13"/>
      <c r="D13" s="3"/>
      <c r="E13" s="682" t="s">
        <v>283</v>
      </c>
      <c r="F13" s="682"/>
      <c r="G13" s="4"/>
      <c r="H13" s="4"/>
      <c r="I13" s="1385">
        <v>6000</v>
      </c>
      <c r="J13" s="4"/>
      <c r="K13" s="1345">
        <f t="shared" si="1"/>
        <v>6000</v>
      </c>
      <c r="L13" s="77"/>
      <c r="M13" s="7"/>
      <c r="N13" s="4"/>
      <c r="O13" s="4"/>
      <c r="P13" s="4"/>
      <c r="Q13" s="160"/>
      <c r="S13" s="587">
        <v>0</v>
      </c>
    </row>
    <row r="14" spans="1:19" ht="14.25" customHeight="1">
      <c r="A14" s="49">
        <v>41</v>
      </c>
      <c r="B14" s="53"/>
      <c r="C14" s="13"/>
      <c r="D14" s="3"/>
      <c r="E14" s="682" t="s">
        <v>284</v>
      </c>
      <c r="F14" s="682"/>
      <c r="G14" s="4"/>
      <c r="H14" s="4"/>
      <c r="I14" s="1385">
        <v>500</v>
      </c>
      <c r="J14" s="4"/>
      <c r="K14" s="1345">
        <f t="shared" si="1"/>
        <v>500</v>
      </c>
      <c r="L14" s="77"/>
      <c r="M14" s="7"/>
      <c r="N14" s="4"/>
      <c r="O14" s="4"/>
      <c r="P14" s="4"/>
      <c r="Q14" s="160"/>
      <c r="S14" s="587">
        <v>500</v>
      </c>
    </row>
    <row r="15" spans="1:19" ht="14.25" customHeight="1">
      <c r="A15" s="49"/>
      <c r="B15" s="82">
        <v>2</v>
      </c>
      <c r="C15" s="201" t="s">
        <v>132</v>
      </c>
      <c r="D15" s="122"/>
      <c r="E15" s="122"/>
      <c r="F15" s="683">
        <f>F16</f>
        <v>0</v>
      </c>
      <c r="G15" s="88"/>
      <c r="H15" s="88"/>
      <c r="I15" s="88">
        <f>I16</f>
        <v>100</v>
      </c>
      <c r="J15" s="88"/>
      <c r="K15" s="424">
        <f t="shared" si="1"/>
        <v>100</v>
      </c>
      <c r="L15" s="131"/>
      <c r="M15" s="87"/>
      <c r="N15" s="88"/>
      <c r="O15" s="88"/>
      <c r="P15" s="88"/>
      <c r="Q15" s="161"/>
      <c r="S15" s="424">
        <f>K15+Q15</f>
        <v>100</v>
      </c>
    </row>
    <row r="16" spans="1:19" ht="17.25" customHeight="1">
      <c r="A16" s="49"/>
      <c r="B16" s="53" t="s">
        <v>352</v>
      </c>
      <c r="C16" s="81" t="s">
        <v>34</v>
      </c>
      <c r="D16" s="54" t="s">
        <v>35</v>
      </c>
      <c r="E16" s="681"/>
      <c r="F16" s="681">
        <f>F17</f>
        <v>0</v>
      </c>
      <c r="G16" s="58"/>
      <c r="H16" s="58"/>
      <c r="I16" s="438">
        <f>I17</f>
        <v>100</v>
      </c>
      <c r="J16" s="391"/>
      <c r="K16" s="1344">
        <f t="shared" si="1"/>
        <v>100</v>
      </c>
      <c r="L16" s="142"/>
      <c r="M16" s="57"/>
      <c r="N16" s="58"/>
      <c r="O16" s="58"/>
      <c r="P16" s="240"/>
      <c r="Q16" s="241"/>
      <c r="S16" s="425">
        <v>100</v>
      </c>
    </row>
    <row r="17" spans="1:19" ht="17.25" customHeight="1" thickBot="1">
      <c r="A17" s="50">
        <v>41</v>
      </c>
      <c r="B17" s="143"/>
      <c r="C17" s="129"/>
      <c r="D17" s="72" t="s">
        <v>52</v>
      </c>
      <c r="E17" s="158" t="s">
        <v>72</v>
      </c>
      <c r="F17" s="158">
        <v>0</v>
      </c>
      <c r="G17" s="5"/>
      <c r="H17" s="5"/>
      <c r="I17" s="6">
        <v>100</v>
      </c>
      <c r="J17" s="5"/>
      <c r="K17" s="1346">
        <f t="shared" si="1"/>
        <v>100</v>
      </c>
      <c r="L17" s="77"/>
      <c r="M17" s="8"/>
      <c r="N17" s="5"/>
      <c r="O17" s="5"/>
      <c r="P17" s="5"/>
      <c r="Q17" s="162"/>
      <c r="S17" s="588">
        <v>100</v>
      </c>
    </row>
    <row r="18" spans="1:19">
      <c r="J18" s="1343"/>
    </row>
    <row r="19" spans="1:19">
      <c r="E19" s="707"/>
    </row>
    <row r="20" spans="1:19">
      <c r="E20" s="707"/>
      <c r="M20" s="434"/>
    </row>
    <row r="21" spans="1:19">
      <c r="E21" s="146"/>
      <c r="H21" s="78"/>
      <c r="K21" s="195"/>
      <c r="L21" s="195"/>
      <c r="M21" s="195"/>
    </row>
    <row r="22" spans="1:19">
      <c r="E22" s="146"/>
      <c r="G22" s="382"/>
      <c r="K22" s="195"/>
      <c r="L22" s="195"/>
      <c r="M22" s="195"/>
    </row>
    <row r="23" spans="1:19">
      <c r="E23" s="146"/>
      <c r="G23" s="382"/>
      <c r="K23" s="195"/>
      <c r="L23" s="195"/>
      <c r="M23" s="195"/>
      <c r="P23" s="195"/>
    </row>
    <row r="24" spans="1:19">
      <c r="K24" s="195"/>
      <c r="L24" s="195"/>
      <c r="M24" s="195"/>
    </row>
  </sheetData>
  <mergeCells count="17">
    <mergeCell ref="O7:O8"/>
    <mergeCell ref="P7:P8"/>
    <mergeCell ref="J7:J8"/>
    <mergeCell ref="M7:M8"/>
    <mergeCell ref="F7:F8"/>
    <mergeCell ref="S4:S8"/>
    <mergeCell ref="G7:G8"/>
    <mergeCell ref="H7:H8"/>
    <mergeCell ref="I7:I8"/>
    <mergeCell ref="Q7:Q8"/>
    <mergeCell ref="N7:N8"/>
    <mergeCell ref="G6:K6"/>
    <mergeCell ref="G5:K5"/>
    <mergeCell ref="M5:Q5"/>
    <mergeCell ref="M6:Q6"/>
    <mergeCell ref="K7:K8"/>
    <mergeCell ref="A4:K4"/>
  </mergeCells>
  <phoneticPr fontId="2" type="noConversion"/>
  <pageMargins left="0.63" right="0.51" top="1" bottom="1" header="0.4921259845" footer="0.4921259845"/>
  <pageSetup paperSize="9" scale="89" orientation="landscape" r:id="rId1"/>
  <headerFooter alignWithMargins="0">
    <oddFooter>&amp;L
&amp;C6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W49"/>
  <sheetViews>
    <sheetView view="pageLayout" topLeftCell="A14" zoomScale="50" zoomScaleNormal="50" zoomScaleSheetLayoutView="40" zoomScalePageLayoutView="50" workbookViewId="0">
      <selection activeCell="J12" sqref="J12"/>
    </sheetView>
  </sheetViews>
  <sheetFormatPr defaultRowHeight="12.75"/>
  <cols>
    <col min="1" max="1" width="13.7109375" customWidth="1"/>
    <col min="2" max="2" width="16.140625" customWidth="1"/>
    <col min="3" max="3" width="18.85546875" customWidth="1"/>
    <col min="4" max="4" width="4.7109375" customWidth="1"/>
    <col min="5" max="5" width="63.140625" customWidth="1"/>
    <col min="6" max="6" width="23" customWidth="1"/>
    <col min="7" max="7" width="20.7109375" customWidth="1"/>
    <col min="8" max="8" width="19.28515625" customWidth="1"/>
    <col min="9" max="9" width="18.5703125" customWidth="1"/>
    <col min="10" max="10" width="16.140625" customWidth="1"/>
    <col min="11" max="11" width="19.5703125" customWidth="1"/>
    <col min="12" max="12" width="1" style="66" customWidth="1"/>
    <col min="13" max="13" width="15.140625" customWidth="1"/>
    <col min="14" max="14" width="12.5703125" customWidth="1"/>
    <col min="15" max="15" width="15.42578125" customWidth="1"/>
    <col min="16" max="16" width="16.7109375" customWidth="1"/>
    <col min="17" max="17" width="16.85546875" customWidth="1"/>
    <col min="18" max="18" width="15" customWidth="1"/>
    <col min="19" max="19" width="0.7109375" customWidth="1"/>
    <col min="20" max="20" width="21.7109375" customWidth="1"/>
  </cols>
  <sheetData>
    <row r="1" spans="1:23" ht="30">
      <c r="A1" s="10"/>
      <c r="B1" s="1085" t="s">
        <v>199</v>
      </c>
      <c r="L1" s="126"/>
      <c r="R1" s="14"/>
      <c r="S1" s="126"/>
    </row>
    <row r="2" spans="1:23" ht="15.75" thickBot="1">
      <c r="A2" s="381"/>
      <c r="B2" s="381"/>
      <c r="C2" s="379"/>
      <c r="D2" s="379"/>
      <c r="E2" s="379"/>
      <c r="F2" s="379"/>
      <c r="G2" s="379"/>
      <c r="H2" s="379"/>
      <c r="I2" s="379"/>
      <c r="J2" s="379"/>
      <c r="K2" s="379"/>
      <c r="L2" s="380"/>
      <c r="M2" s="379"/>
      <c r="N2" s="379"/>
      <c r="O2" s="379"/>
      <c r="P2" s="379"/>
      <c r="Q2" s="379"/>
      <c r="R2" s="379"/>
      <c r="S2" s="380"/>
      <c r="T2" s="379"/>
      <c r="U2" s="379"/>
      <c r="V2" s="379"/>
      <c r="W2" s="379"/>
    </row>
    <row r="3" spans="1:23" ht="24.75" customHeight="1">
      <c r="A3" s="1455" t="s">
        <v>559</v>
      </c>
      <c r="B3" s="1456"/>
      <c r="C3" s="1456"/>
      <c r="D3" s="1456"/>
      <c r="E3" s="1456"/>
      <c r="F3" s="1456"/>
      <c r="G3" s="1456"/>
      <c r="H3" s="1456"/>
      <c r="I3" s="1456"/>
      <c r="J3" s="1456"/>
      <c r="K3" s="1457"/>
      <c r="L3" s="954"/>
      <c r="M3" s="1002"/>
      <c r="N3" s="1057"/>
      <c r="O3" s="1057"/>
      <c r="P3" s="1057"/>
      <c r="Q3" s="1057"/>
      <c r="R3" s="1058"/>
      <c r="S3" s="1059"/>
      <c r="T3" s="1453" t="s">
        <v>480</v>
      </c>
      <c r="U3" s="379"/>
      <c r="V3" s="379"/>
      <c r="W3" s="379"/>
    </row>
    <row r="4" spans="1:23" ht="23.25">
      <c r="A4" s="1003"/>
      <c r="B4" s="1450" t="s">
        <v>60</v>
      </c>
      <c r="C4" s="1460"/>
      <c r="D4" s="1460"/>
      <c r="E4" s="1460"/>
      <c r="F4" s="1460"/>
      <c r="G4" s="1460"/>
      <c r="H4" s="1460"/>
      <c r="I4" s="1460"/>
      <c r="J4" s="1460"/>
      <c r="K4" s="1461"/>
      <c r="L4" s="150"/>
      <c r="M4" s="1449" t="s">
        <v>59</v>
      </c>
      <c r="N4" s="1450"/>
      <c r="O4" s="1450"/>
      <c r="P4" s="1450"/>
      <c r="Q4" s="1450"/>
      <c r="R4" s="1451"/>
      <c r="S4" s="1060"/>
      <c r="T4" s="1454"/>
      <c r="U4" s="379"/>
      <c r="V4" s="379"/>
      <c r="W4" s="379"/>
    </row>
    <row r="5" spans="1:23" ht="21.75" customHeight="1">
      <c r="A5" s="1003"/>
      <c r="B5" s="1305" t="s">
        <v>335</v>
      </c>
      <c r="C5" s="1004" t="s">
        <v>57</v>
      </c>
      <c r="D5" s="1459" t="s">
        <v>58</v>
      </c>
      <c r="E5" s="1460"/>
      <c r="F5" s="1460"/>
      <c r="G5" s="1460"/>
      <c r="H5" s="1460"/>
      <c r="I5" s="1460"/>
      <c r="J5" s="1460"/>
      <c r="K5" s="1461"/>
      <c r="L5" s="955"/>
      <c r="M5" s="1463"/>
      <c r="N5" s="1459"/>
      <c r="O5" s="1464"/>
      <c r="P5" s="1464"/>
      <c r="Q5" s="1464"/>
      <c r="R5" s="1465"/>
      <c r="S5" s="1061"/>
      <c r="T5" s="1454"/>
      <c r="U5" s="379"/>
      <c r="V5" s="379"/>
      <c r="W5" s="379"/>
    </row>
    <row r="6" spans="1:23" ht="19.5" customHeight="1">
      <c r="A6" s="1003" t="s">
        <v>355</v>
      </c>
      <c r="B6" s="1005" t="s">
        <v>350</v>
      </c>
      <c r="C6" s="1006" t="s">
        <v>115</v>
      </c>
      <c r="D6" s="1006"/>
      <c r="E6" s="1007" t="s">
        <v>51</v>
      </c>
      <c r="F6" s="1452" t="s">
        <v>547</v>
      </c>
      <c r="G6" s="1452" t="s">
        <v>478</v>
      </c>
      <c r="H6" s="1452" t="s">
        <v>477</v>
      </c>
      <c r="I6" s="1452" t="s">
        <v>476</v>
      </c>
      <c r="J6" s="1452" t="s">
        <v>219</v>
      </c>
      <c r="K6" s="1462" t="s">
        <v>475</v>
      </c>
      <c r="L6" s="956"/>
      <c r="M6" s="1466" t="s">
        <v>473</v>
      </c>
      <c r="N6" s="1458" t="s">
        <v>221</v>
      </c>
      <c r="O6" s="1458" t="s">
        <v>222</v>
      </c>
      <c r="P6" s="1458" t="s">
        <v>223</v>
      </c>
      <c r="Q6" s="1458" t="s">
        <v>220</v>
      </c>
      <c r="R6" s="1462" t="s">
        <v>479</v>
      </c>
      <c r="S6" s="1062"/>
      <c r="T6" s="1454"/>
      <c r="U6" s="379"/>
      <c r="V6" s="379"/>
      <c r="W6" s="379"/>
    </row>
    <row r="7" spans="1:23" ht="72" customHeight="1">
      <c r="A7" s="1008" t="s">
        <v>358</v>
      </c>
      <c r="B7" s="1305"/>
      <c r="C7" s="1006"/>
      <c r="D7" s="1006"/>
      <c r="E7" s="1007"/>
      <c r="F7" s="1452"/>
      <c r="G7" s="1452"/>
      <c r="H7" s="1452"/>
      <c r="I7" s="1452"/>
      <c r="J7" s="1452"/>
      <c r="K7" s="1470"/>
      <c r="L7" s="956"/>
      <c r="M7" s="1467"/>
      <c r="N7" s="1458"/>
      <c r="O7" s="1458"/>
      <c r="P7" s="1458"/>
      <c r="Q7" s="1458"/>
      <c r="R7" s="1462"/>
      <c r="S7" s="1062"/>
      <c r="T7" s="1454"/>
      <c r="U7" s="379"/>
      <c r="V7" s="379"/>
      <c r="W7" s="379"/>
    </row>
    <row r="8" spans="1:23" ht="53.25" customHeight="1">
      <c r="A8" s="1009"/>
      <c r="B8" s="1010" t="s">
        <v>257</v>
      </c>
      <c r="C8" s="1011"/>
      <c r="D8" s="1012"/>
      <c r="E8" s="1013"/>
      <c r="F8" s="1268">
        <f t="shared" ref="F8:K8" si="0">F9+F25+F30</f>
        <v>11224</v>
      </c>
      <c r="G8" s="1268">
        <f t="shared" si="0"/>
        <v>2267</v>
      </c>
      <c r="H8" s="1268">
        <f t="shared" si="0"/>
        <v>862</v>
      </c>
      <c r="I8" s="1268">
        <f t="shared" si="0"/>
        <v>27339</v>
      </c>
      <c r="J8" s="1268">
        <f t="shared" si="0"/>
        <v>0</v>
      </c>
      <c r="K8" s="1268">
        <f t="shared" si="0"/>
        <v>30468</v>
      </c>
      <c r="L8" s="957"/>
      <c r="M8" s="1056">
        <f>M30</f>
        <v>0</v>
      </c>
      <c r="N8" s="1014"/>
      <c r="O8" s="1014"/>
      <c r="P8" s="1014"/>
      <c r="Q8" s="1014"/>
      <c r="R8" s="1015">
        <f>R9+R25+R30</f>
        <v>0</v>
      </c>
      <c r="S8" s="1063"/>
      <c r="T8" s="1064">
        <f>K8+R8</f>
        <v>30468</v>
      </c>
      <c r="U8" s="379"/>
      <c r="V8" s="379"/>
      <c r="W8" s="379"/>
    </row>
    <row r="9" spans="1:23" ht="35.1" customHeight="1">
      <c r="A9" s="1009"/>
      <c r="B9" s="1016">
        <v>1</v>
      </c>
      <c r="C9" s="1017" t="s">
        <v>258</v>
      </c>
      <c r="D9" s="1018"/>
      <c r="E9" s="1018"/>
      <c r="F9" s="1019">
        <f t="shared" ref="F9:K9" si="1">F10+F16</f>
        <v>8224</v>
      </c>
      <c r="G9" s="1019">
        <f t="shared" si="1"/>
        <v>2267</v>
      </c>
      <c r="H9" s="1019">
        <f t="shared" si="1"/>
        <v>862</v>
      </c>
      <c r="I9" s="1019">
        <f t="shared" si="1"/>
        <v>27339</v>
      </c>
      <c r="J9" s="1019">
        <f t="shared" si="1"/>
        <v>0</v>
      </c>
      <c r="K9" s="1019">
        <f t="shared" si="1"/>
        <v>30468</v>
      </c>
      <c r="L9" s="958"/>
      <c r="M9" s="1065"/>
      <c r="N9" s="1019"/>
      <c r="O9" s="1019"/>
      <c r="P9" s="1019"/>
      <c r="Q9" s="1019"/>
      <c r="R9" s="1020"/>
      <c r="S9" s="1066"/>
      <c r="T9" s="1067">
        <f>K9+R9</f>
        <v>30468</v>
      </c>
      <c r="U9" s="379"/>
      <c r="V9" s="379"/>
      <c r="W9" s="379"/>
    </row>
    <row r="10" spans="1:23" ht="35.1" customHeight="1">
      <c r="A10" s="1009"/>
      <c r="B10" s="1021" t="s">
        <v>458</v>
      </c>
      <c r="C10" s="1022" t="s">
        <v>140</v>
      </c>
      <c r="D10" s="1023" t="s">
        <v>262</v>
      </c>
      <c r="E10" s="1023"/>
      <c r="F10" s="1042">
        <f t="shared" ref="F10:K10" si="2">F11+F12+F13+F14+F15</f>
        <v>5200</v>
      </c>
      <c r="G10" s="1042">
        <f t="shared" si="2"/>
        <v>0</v>
      </c>
      <c r="H10" s="1042">
        <f t="shared" si="2"/>
        <v>0</v>
      </c>
      <c r="I10" s="1042">
        <f t="shared" si="2"/>
        <v>25221</v>
      </c>
      <c r="J10" s="1042">
        <f t="shared" si="2"/>
        <v>0</v>
      </c>
      <c r="K10" s="1042">
        <f t="shared" si="2"/>
        <v>25221</v>
      </c>
      <c r="L10" s="959"/>
      <c r="M10" s="1068"/>
      <c r="N10" s="1024"/>
      <c r="O10" s="1024"/>
      <c r="P10" s="1024"/>
      <c r="Q10" s="1024"/>
      <c r="R10" s="1025"/>
      <c r="S10" s="1069"/>
      <c r="T10" s="1070">
        <f>K10+R10</f>
        <v>25221</v>
      </c>
      <c r="U10" s="379"/>
      <c r="V10" s="379"/>
      <c r="W10" s="379"/>
    </row>
    <row r="11" spans="1:23" ht="55.5" customHeight="1">
      <c r="A11" s="1009">
        <v>41</v>
      </c>
      <c r="B11" s="1026"/>
      <c r="C11" s="1027"/>
      <c r="D11" s="1028" t="s">
        <v>52</v>
      </c>
      <c r="E11" s="1029" t="s">
        <v>259</v>
      </c>
      <c r="F11" s="1269">
        <v>1700</v>
      </c>
      <c r="G11" s="1030"/>
      <c r="H11" s="1030"/>
      <c r="I11" s="1386">
        <v>500</v>
      </c>
      <c r="J11" s="1030"/>
      <c r="K11" s="1032">
        <f>I11</f>
        <v>500</v>
      </c>
      <c r="L11" s="960"/>
      <c r="M11" s="1071"/>
      <c r="N11" s="1030"/>
      <c r="O11" s="1030"/>
      <c r="P11" s="1030"/>
      <c r="Q11" s="1030"/>
      <c r="R11" s="1032"/>
      <c r="S11" s="1072"/>
      <c r="T11" s="1373">
        <f t="shared" ref="T11:T33" si="3">K11+R11</f>
        <v>500</v>
      </c>
      <c r="U11" s="379"/>
      <c r="V11" s="379"/>
      <c r="W11" s="379"/>
    </row>
    <row r="12" spans="1:23" ht="69" customHeight="1">
      <c r="A12" s="1009">
        <v>41</v>
      </c>
      <c r="B12" s="1026"/>
      <c r="C12" s="1027"/>
      <c r="D12" s="1028" t="s">
        <v>53</v>
      </c>
      <c r="E12" s="1029" t="s">
        <v>364</v>
      </c>
      <c r="F12" s="1269">
        <v>1000</v>
      </c>
      <c r="G12" s="1030"/>
      <c r="H12" s="1030"/>
      <c r="I12" s="1386">
        <v>200</v>
      </c>
      <c r="J12" s="1030"/>
      <c r="K12" s="1032">
        <f t="shared" ref="K12:K24" si="4">I12</f>
        <v>200</v>
      </c>
      <c r="L12" s="960"/>
      <c r="M12" s="1071"/>
      <c r="N12" s="1030"/>
      <c r="O12" s="1030"/>
      <c r="P12" s="1030"/>
      <c r="Q12" s="1030"/>
      <c r="R12" s="1032"/>
      <c r="S12" s="1072"/>
      <c r="T12" s="1373">
        <f t="shared" si="3"/>
        <v>200</v>
      </c>
      <c r="U12" s="379"/>
      <c r="V12" s="379"/>
      <c r="W12" s="379"/>
    </row>
    <row r="13" spans="1:23" ht="54" customHeight="1">
      <c r="A13" s="1009">
        <v>41</v>
      </c>
      <c r="B13" s="1026"/>
      <c r="C13" s="1027"/>
      <c r="D13" s="1028" t="s">
        <v>54</v>
      </c>
      <c r="E13" s="1029" t="s">
        <v>261</v>
      </c>
      <c r="F13" s="1269">
        <v>1000</v>
      </c>
      <c r="G13" s="1030"/>
      <c r="H13" s="1030"/>
      <c r="I13" s="1386">
        <v>200</v>
      </c>
      <c r="J13" s="1030"/>
      <c r="K13" s="1032">
        <f t="shared" si="4"/>
        <v>200</v>
      </c>
      <c r="L13" s="960"/>
      <c r="M13" s="1071"/>
      <c r="N13" s="1030"/>
      <c r="O13" s="1030"/>
      <c r="P13" s="1030"/>
      <c r="Q13" s="1030"/>
      <c r="R13" s="1032"/>
      <c r="S13" s="1072"/>
      <c r="T13" s="1373">
        <f t="shared" si="3"/>
        <v>200</v>
      </c>
      <c r="U13" s="379"/>
      <c r="V13" s="379"/>
      <c r="W13" s="379"/>
    </row>
    <row r="14" spans="1:23" ht="52.5" customHeight="1">
      <c r="A14" s="1009">
        <v>41</v>
      </c>
      <c r="B14" s="1026"/>
      <c r="C14" s="1027"/>
      <c r="D14" s="1028" t="s">
        <v>55</v>
      </c>
      <c r="E14" s="1029" t="s">
        <v>363</v>
      </c>
      <c r="F14" s="1269">
        <v>1000</v>
      </c>
      <c r="G14" s="1030"/>
      <c r="H14" s="1030"/>
      <c r="I14" s="1386">
        <v>100</v>
      </c>
      <c r="J14" s="1030"/>
      <c r="K14" s="1032">
        <f t="shared" si="4"/>
        <v>100</v>
      </c>
      <c r="L14" s="960"/>
      <c r="M14" s="1073"/>
      <c r="N14" s="1074"/>
      <c r="O14" s="1074"/>
      <c r="P14" s="1074"/>
      <c r="Q14" s="1074"/>
      <c r="R14" s="1032"/>
      <c r="S14" s="1072"/>
      <c r="T14" s="1373">
        <f t="shared" si="3"/>
        <v>100</v>
      </c>
      <c r="U14" s="379"/>
      <c r="V14" s="379"/>
      <c r="W14" s="379"/>
    </row>
    <row r="15" spans="1:23" ht="99" customHeight="1">
      <c r="A15" s="1009">
        <v>41</v>
      </c>
      <c r="B15" s="1026"/>
      <c r="C15" s="1027"/>
      <c r="D15" s="1028" t="s">
        <v>56</v>
      </c>
      <c r="E15" s="1029" t="s">
        <v>568</v>
      </c>
      <c r="F15" s="1269">
        <v>500</v>
      </c>
      <c r="G15" s="1030"/>
      <c r="H15" s="1030"/>
      <c r="I15" s="1386">
        <v>24221</v>
      </c>
      <c r="J15" s="1030"/>
      <c r="K15" s="1032">
        <f t="shared" si="4"/>
        <v>24221</v>
      </c>
      <c r="L15" s="960"/>
      <c r="M15" s="1073"/>
      <c r="N15" s="1074"/>
      <c r="O15" s="1074"/>
      <c r="P15" s="1074"/>
      <c r="Q15" s="1074"/>
      <c r="R15" s="1032"/>
      <c r="S15" s="1072"/>
      <c r="T15" s="1373">
        <f t="shared" si="3"/>
        <v>24221</v>
      </c>
      <c r="U15" s="379"/>
      <c r="V15" s="379"/>
      <c r="W15" s="379"/>
    </row>
    <row r="16" spans="1:23" s="964" customFormat="1" ht="35.1" customHeight="1">
      <c r="A16" s="1033"/>
      <c r="B16" s="1034" t="s">
        <v>457</v>
      </c>
      <c r="C16" s="1022" t="s">
        <v>447</v>
      </c>
      <c r="D16" s="1468" t="s">
        <v>448</v>
      </c>
      <c r="E16" s="1469"/>
      <c r="F16" s="1270">
        <f>F17+F18+F19+F20+F21+F22+F23+F24</f>
        <v>3024</v>
      </c>
      <c r="G16" s="1270">
        <f>G17+G18</f>
        <v>2267</v>
      </c>
      <c r="H16" s="1270">
        <f>H19+H20</f>
        <v>862</v>
      </c>
      <c r="I16" s="1270">
        <f t="shared" ref="I16:J16" si="5">I17+I18+I19+I20+I21+I22+I23+I24</f>
        <v>2118</v>
      </c>
      <c r="J16" s="1270">
        <f t="shared" si="5"/>
        <v>0</v>
      </c>
      <c r="K16" s="1270">
        <f>G16+H16+I16+J16</f>
        <v>5247</v>
      </c>
      <c r="L16" s="959"/>
      <c r="M16" s="1068"/>
      <c r="N16" s="1024"/>
      <c r="O16" s="1024"/>
      <c r="P16" s="1024"/>
      <c r="Q16" s="1024"/>
      <c r="R16" s="1025"/>
      <c r="S16" s="1069"/>
      <c r="T16" s="1070">
        <f t="shared" si="3"/>
        <v>5247</v>
      </c>
    </row>
    <row r="17" spans="1:23" s="677" customFormat="1" ht="61.5" customHeight="1">
      <c r="A17" s="1009" t="s">
        <v>491</v>
      </c>
      <c r="B17" s="1306"/>
      <c r="C17" s="1035"/>
      <c r="D17" s="1035">
        <v>1</v>
      </c>
      <c r="E17" s="1036" t="s">
        <v>444</v>
      </c>
      <c r="F17" s="1271">
        <v>1110</v>
      </c>
      <c r="G17" s="1031">
        <v>1927</v>
      </c>
      <c r="H17" s="1031"/>
      <c r="I17" s="1031"/>
      <c r="J17" s="1031"/>
      <c r="K17" s="1031">
        <f>G17</f>
        <v>1927</v>
      </c>
      <c r="L17" s="380"/>
      <c r="M17" s="1075"/>
      <c r="N17" s="1035"/>
      <c r="O17" s="1035"/>
      <c r="P17" s="1035"/>
      <c r="Q17" s="1035"/>
      <c r="R17" s="1037"/>
      <c r="S17" s="1076"/>
      <c r="T17" s="1373">
        <f t="shared" si="3"/>
        <v>1927</v>
      </c>
      <c r="U17" s="379"/>
      <c r="V17" s="379"/>
      <c r="W17" s="379"/>
    </row>
    <row r="18" spans="1:23" s="677" customFormat="1" ht="61.5" customHeight="1">
      <c r="A18" s="1009" t="s">
        <v>562</v>
      </c>
      <c r="B18" s="1306"/>
      <c r="C18" s="1035"/>
      <c r="D18" s="1035">
        <v>2</v>
      </c>
      <c r="E18" s="1036" t="s">
        <v>444</v>
      </c>
      <c r="F18" s="1271">
        <v>141</v>
      </c>
      <c r="G18" s="1031">
        <v>340</v>
      </c>
      <c r="I18" s="1031"/>
      <c r="J18" s="1031"/>
      <c r="K18" s="1031">
        <f>H19</f>
        <v>733</v>
      </c>
      <c r="L18" s="380"/>
      <c r="M18" s="1075"/>
      <c r="N18" s="1035"/>
      <c r="O18" s="1035"/>
      <c r="P18" s="1035"/>
      <c r="Q18" s="1035"/>
      <c r="R18" s="1037"/>
      <c r="S18" s="1076"/>
      <c r="T18" s="1373">
        <f t="shared" si="3"/>
        <v>733</v>
      </c>
      <c r="U18" s="379"/>
      <c r="V18" s="379"/>
      <c r="W18" s="379"/>
    </row>
    <row r="19" spans="1:23" s="677" customFormat="1" ht="35.1" customHeight="1">
      <c r="A19" s="1009" t="s">
        <v>491</v>
      </c>
      <c r="B19" s="1306"/>
      <c r="C19" s="1035"/>
      <c r="D19" s="1035">
        <v>3</v>
      </c>
      <c r="E19" s="1038" t="s">
        <v>445</v>
      </c>
      <c r="F19" s="1046">
        <v>380</v>
      </c>
      <c r="G19" s="1031"/>
      <c r="H19" s="1031">
        <v>733</v>
      </c>
      <c r="I19" s="1031"/>
      <c r="J19" s="1031"/>
      <c r="K19" s="1031">
        <f t="shared" si="4"/>
        <v>0</v>
      </c>
      <c r="L19" s="380"/>
      <c r="M19" s="1075"/>
      <c r="N19" s="1035"/>
      <c r="O19" s="1035"/>
      <c r="P19" s="1035"/>
      <c r="Q19" s="1035"/>
      <c r="R19" s="1037"/>
      <c r="S19" s="1076"/>
      <c r="T19" s="1373">
        <f t="shared" si="3"/>
        <v>0</v>
      </c>
      <c r="U19" s="379"/>
      <c r="V19" s="379"/>
      <c r="W19" s="379"/>
    </row>
    <row r="20" spans="1:23" s="677" customFormat="1" ht="35.1" customHeight="1">
      <c r="A20" s="1009" t="s">
        <v>562</v>
      </c>
      <c r="B20" s="1306"/>
      <c r="C20" s="1035"/>
      <c r="D20" s="1035">
        <v>4</v>
      </c>
      <c r="E20" s="1038" t="s">
        <v>445</v>
      </c>
      <c r="F20" s="1046">
        <v>40</v>
      </c>
      <c r="G20" s="1031"/>
      <c r="H20" s="1031">
        <v>129</v>
      </c>
      <c r="I20" s="1031"/>
      <c r="J20" s="1031"/>
      <c r="K20" s="1031">
        <f t="shared" si="4"/>
        <v>0</v>
      </c>
      <c r="L20" s="380"/>
      <c r="M20" s="1075"/>
      <c r="N20" s="1035"/>
      <c r="O20" s="1035"/>
      <c r="P20" s="1035"/>
      <c r="Q20" s="1035"/>
      <c r="R20" s="1037"/>
      <c r="S20" s="1076"/>
      <c r="T20" s="1373">
        <f t="shared" si="3"/>
        <v>0</v>
      </c>
      <c r="U20" s="379"/>
      <c r="V20" s="379"/>
      <c r="W20" s="379"/>
    </row>
    <row r="21" spans="1:23" ht="35.1" customHeight="1">
      <c r="A21" s="1009" t="s">
        <v>491</v>
      </c>
      <c r="B21" s="1026"/>
      <c r="C21" s="1027"/>
      <c r="D21" s="1039" t="s">
        <v>56</v>
      </c>
      <c r="E21" s="1029" t="s">
        <v>449</v>
      </c>
      <c r="F21" s="1269">
        <v>1000</v>
      </c>
      <c r="G21" s="1031"/>
      <c r="H21" s="1031"/>
      <c r="I21" s="1031">
        <v>1500</v>
      </c>
      <c r="J21" s="1031"/>
      <c r="K21" s="1031">
        <f t="shared" si="4"/>
        <v>1500</v>
      </c>
      <c r="L21" s="960"/>
      <c r="M21" s="1073"/>
      <c r="N21" s="1074"/>
      <c r="O21" s="1074"/>
      <c r="P21" s="1074"/>
      <c r="Q21" s="1074"/>
      <c r="R21" s="1032"/>
      <c r="S21" s="1072"/>
      <c r="T21" s="1373">
        <f t="shared" si="3"/>
        <v>1500</v>
      </c>
      <c r="U21" s="379"/>
      <c r="V21" s="379"/>
      <c r="W21" s="379"/>
    </row>
    <row r="22" spans="1:23" ht="35.1" customHeight="1">
      <c r="A22" s="1009" t="s">
        <v>562</v>
      </c>
      <c r="B22" s="1026"/>
      <c r="C22" s="1027"/>
      <c r="D22" s="1039" t="s">
        <v>119</v>
      </c>
      <c r="E22" s="1029" t="s">
        <v>449</v>
      </c>
      <c r="F22" s="1269">
        <v>118</v>
      </c>
      <c r="G22" s="1031"/>
      <c r="H22" s="1031"/>
      <c r="I22" s="1031">
        <v>265</v>
      </c>
      <c r="J22" s="1031"/>
      <c r="K22" s="1031">
        <f t="shared" si="4"/>
        <v>265</v>
      </c>
      <c r="L22" s="960"/>
      <c r="M22" s="1073"/>
      <c r="N22" s="1074"/>
      <c r="O22" s="1074"/>
      <c r="P22" s="1074"/>
      <c r="Q22" s="1074"/>
      <c r="R22" s="1032"/>
      <c r="S22" s="1072"/>
      <c r="T22" s="1373">
        <f t="shared" si="3"/>
        <v>265</v>
      </c>
      <c r="U22" s="379"/>
      <c r="V22" s="379"/>
      <c r="W22" s="379"/>
    </row>
    <row r="23" spans="1:23" ht="35.1" customHeight="1">
      <c r="A23" s="1009" t="s">
        <v>491</v>
      </c>
      <c r="B23" s="1026"/>
      <c r="C23" s="1027"/>
      <c r="D23" s="1039" t="s">
        <v>120</v>
      </c>
      <c r="E23" s="1029" t="s">
        <v>481</v>
      </c>
      <c r="F23" s="1269">
        <v>200</v>
      </c>
      <c r="G23" s="1031"/>
      <c r="H23" s="1031"/>
      <c r="I23" s="1031">
        <v>300</v>
      </c>
      <c r="J23" s="1031"/>
      <c r="K23" s="1031">
        <f t="shared" si="4"/>
        <v>300</v>
      </c>
      <c r="L23" s="960"/>
      <c r="M23" s="1073"/>
      <c r="N23" s="1074"/>
      <c r="O23" s="1074"/>
      <c r="P23" s="1074"/>
      <c r="Q23" s="1074"/>
      <c r="R23" s="1032"/>
      <c r="S23" s="1072"/>
      <c r="T23" s="1373">
        <f t="shared" si="3"/>
        <v>300</v>
      </c>
      <c r="U23" s="379"/>
      <c r="V23" s="379"/>
      <c r="W23" s="379"/>
    </row>
    <row r="24" spans="1:23" ht="35.1" customHeight="1">
      <c r="A24" s="1040" t="s">
        <v>562</v>
      </c>
      <c r="B24" s="1035"/>
      <c r="C24" s="1035"/>
      <c r="D24" s="1041">
        <v>8</v>
      </c>
      <c r="E24" s="1029" t="s">
        <v>481</v>
      </c>
      <c r="F24" s="1269">
        <v>35</v>
      </c>
      <c r="G24" s="1031"/>
      <c r="H24" s="1031"/>
      <c r="I24" s="1031">
        <v>53</v>
      </c>
      <c r="J24" s="1031"/>
      <c r="K24" s="1031">
        <f t="shared" si="4"/>
        <v>53</v>
      </c>
      <c r="L24" s="962"/>
      <c r="M24" s="1075"/>
      <c r="N24" s="1035"/>
      <c r="O24" s="1035"/>
      <c r="P24" s="1035"/>
      <c r="Q24" s="1035"/>
      <c r="R24" s="1037"/>
      <c r="S24" s="1077"/>
      <c r="T24" s="1373">
        <f t="shared" si="3"/>
        <v>53</v>
      </c>
      <c r="U24" s="379"/>
      <c r="V24" s="379"/>
      <c r="W24" s="379"/>
    </row>
    <row r="25" spans="1:23" s="1237" customFormat="1" ht="25.5" customHeight="1">
      <c r="A25" s="1225"/>
      <c r="B25" s="1226">
        <v>2</v>
      </c>
      <c r="C25" s="1227" t="s">
        <v>136</v>
      </c>
      <c r="D25" s="1228"/>
      <c r="E25" s="1228"/>
      <c r="F25" s="1256">
        <f>F26</f>
        <v>1000</v>
      </c>
      <c r="G25" s="1256">
        <f t="shared" ref="G25:K25" si="6">G26</f>
        <v>0</v>
      </c>
      <c r="H25" s="1256">
        <f t="shared" si="6"/>
        <v>0</v>
      </c>
      <c r="I25" s="1256">
        <f t="shared" si="6"/>
        <v>0</v>
      </c>
      <c r="J25" s="1256">
        <f t="shared" si="6"/>
        <v>0</v>
      </c>
      <c r="K25" s="1256">
        <f t="shared" si="6"/>
        <v>0</v>
      </c>
      <c r="L25" s="1231"/>
      <c r="M25" s="1232"/>
      <c r="N25" s="1233"/>
      <c r="O25" s="1233"/>
      <c r="P25" s="1233"/>
      <c r="Q25" s="1229"/>
      <c r="R25" s="1230"/>
      <c r="S25" s="1234"/>
      <c r="T25" s="1374">
        <f t="shared" si="3"/>
        <v>0</v>
      </c>
      <c r="U25" s="1236"/>
      <c r="V25" s="1236"/>
      <c r="W25" s="1236"/>
    </row>
    <row r="26" spans="1:23" s="1237" customFormat="1" ht="35.1" customHeight="1">
      <c r="A26" s="1225"/>
      <c r="B26" s="1238" t="s">
        <v>356</v>
      </c>
      <c r="C26" s="1239" t="s">
        <v>140</v>
      </c>
      <c r="D26" s="1240" t="s">
        <v>47</v>
      </c>
      <c r="E26" s="1241"/>
      <c r="F26" s="1242">
        <v>1000</v>
      </c>
      <c r="G26" s="1242"/>
      <c r="H26" s="1243"/>
      <c r="I26" s="1243">
        <f>I27+I28</f>
        <v>0</v>
      </c>
      <c r="J26" s="1243">
        <f t="shared" ref="J26:K26" si="7">J27+J28</f>
        <v>0</v>
      </c>
      <c r="K26" s="1243">
        <f t="shared" si="7"/>
        <v>0</v>
      </c>
      <c r="L26" s="1367"/>
      <c r="M26" s="1245"/>
      <c r="N26" s="1242"/>
      <c r="O26" s="1242"/>
      <c r="P26" s="1242"/>
      <c r="Q26" s="1369"/>
      <c r="R26" s="1242"/>
      <c r="S26" s="1371"/>
      <c r="T26" s="1070">
        <f t="shared" si="3"/>
        <v>0</v>
      </c>
      <c r="U26" s="1236"/>
      <c r="V26" s="1236"/>
    </row>
    <row r="27" spans="1:23" s="1237" customFormat="1" ht="61.5" customHeight="1">
      <c r="A27" s="1225">
        <v>41</v>
      </c>
      <c r="B27" s="1246"/>
      <c r="C27" s="1247"/>
      <c r="D27" s="1248" t="s">
        <v>52</v>
      </c>
      <c r="E27" s="1224" t="s">
        <v>251</v>
      </c>
      <c r="F27" s="1249">
        <v>500</v>
      </c>
      <c r="G27" s="1249"/>
      <c r="H27" s="1250"/>
      <c r="I27" s="1249">
        <v>0</v>
      </c>
      <c r="J27" s="1347"/>
      <c r="K27" s="1249">
        <f>I27</f>
        <v>0</v>
      </c>
      <c r="L27" s="1368"/>
      <c r="M27" s="1252"/>
      <c r="N27" s="1249"/>
      <c r="O27" s="1249"/>
      <c r="P27" s="1249"/>
      <c r="Q27" s="1347"/>
      <c r="R27" s="1370"/>
      <c r="S27" s="1372"/>
      <c r="T27" s="1373">
        <f t="shared" si="3"/>
        <v>0</v>
      </c>
      <c r="U27" s="1236"/>
      <c r="V27" s="1236"/>
    </row>
    <row r="28" spans="1:23" s="1237" customFormat="1" ht="55.5" customHeight="1">
      <c r="A28" s="1225">
        <v>41</v>
      </c>
      <c r="B28" s="1246"/>
      <c r="C28" s="1247"/>
      <c r="D28" s="1248" t="s">
        <v>53</v>
      </c>
      <c r="E28" s="1224" t="s">
        <v>252</v>
      </c>
      <c r="F28" s="1249">
        <v>500</v>
      </c>
      <c r="G28" s="1249"/>
      <c r="H28" s="1250"/>
      <c r="I28" s="1249">
        <v>0</v>
      </c>
      <c r="J28" s="1347"/>
      <c r="K28" s="1249">
        <f>I28</f>
        <v>0</v>
      </c>
      <c r="L28" s="1368"/>
      <c r="M28" s="1252"/>
      <c r="N28" s="1249"/>
      <c r="O28" s="1249"/>
      <c r="P28" s="1249"/>
      <c r="Q28" s="1347"/>
      <c r="R28" s="1370"/>
      <c r="S28" s="1372"/>
      <c r="T28" s="1373">
        <f t="shared" si="3"/>
        <v>0</v>
      </c>
      <c r="U28" s="1236"/>
      <c r="V28" s="1236"/>
    </row>
    <row r="29" spans="1:23" s="1237" customFormat="1" ht="35.1" customHeight="1">
      <c r="A29" s="1225">
        <v>41</v>
      </c>
      <c r="B29" s="1246"/>
      <c r="C29" s="1247"/>
      <c r="D29" s="1254" t="s">
        <v>54</v>
      </c>
      <c r="E29" s="1255" t="s">
        <v>365</v>
      </c>
      <c r="F29" s="1272"/>
      <c r="G29" s="1249"/>
      <c r="H29" s="1249"/>
      <c r="I29" s="1250"/>
      <c r="J29" s="1249"/>
      <c r="K29" s="1251"/>
      <c r="L29" s="1231"/>
      <c r="M29" s="1252"/>
      <c r="N29" s="1249"/>
      <c r="O29" s="1249"/>
      <c r="P29" s="1249"/>
      <c r="Q29" s="1249"/>
      <c r="R29" s="1251"/>
      <c r="S29" s="1253"/>
      <c r="T29" s="1373">
        <f t="shared" si="3"/>
        <v>0</v>
      </c>
      <c r="U29" s="1236"/>
      <c r="V29" s="1236"/>
      <c r="W29" s="1236"/>
    </row>
    <row r="30" spans="1:23" s="1237" customFormat="1" ht="35.1" customHeight="1">
      <c r="A30" s="1225"/>
      <c r="B30" s="1226">
        <v>3</v>
      </c>
      <c r="C30" s="1227" t="s">
        <v>135</v>
      </c>
      <c r="D30" s="1228"/>
      <c r="E30" s="1228"/>
      <c r="F30" s="1256">
        <f>F31</f>
        <v>2000</v>
      </c>
      <c r="G30" s="1256"/>
      <c r="H30" s="1256"/>
      <c r="I30" s="1256">
        <v>0</v>
      </c>
      <c r="J30" s="1256"/>
      <c r="K30" s="1257">
        <v>0</v>
      </c>
      <c r="L30" s="1258"/>
      <c r="M30" s="1259"/>
      <c r="N30" s="1256"/>
      <c r="O30" s="1256"/>
      <c r="P30" s="1256"/>
      <c r="Q30" s="1256">
        <f>Q31</f>
        <v>0</v>
      </c>
      <c r="R30" s="1260">
        <f>Q30</f>
        <v>0</v>
      </c>
      <c r="S30" s="1261"/>
      <c r="T30" s="1235">
        <f t="shared" si="3"/>
        <v>0</v>
      </c>
      <c r="U30" s="1236"/>
      <c r="V30" s="1236"/>
      <c r="W30" s="1236"/>
    </row>
    <row r="31" spans="1:23" s="1237" customFormat="1" ht="35.1" customHeight="1" thickBot="1">
      <c r="A31" s="1225"/>
      <c r="B31" s="1238" t="s">
        <v>357</v>
      </c>
      <c r="C31" s="1239" t="s">
        <v>138</v>
      </c>
      <c r="D31" s="1262" t="s">
        <v>76</v>
      </c>
      <c r="E31" s="1263"/>
      <c r="F31" s="1273">
        <v>2000</v>
      </c>
      <c r="G31" s="1243"/>
      <c r="H31" s="1243"/>
      <c r="I31" s="1264">
        <f>I32+I33</f>
        <v>0</v>
      </c>
      <c r="J31" s="1243"/>
      <c r="K31" s="1265">
        <f>I31</f>
        <v>0</v>
      </c>
      <c r="L31" s="1231"/>
      <c r="M31" s="1266"/>
      <c r="N31" s="1243"/>
      <c r="O31" s="1243"/>
      <c r="P31" s="1243"/>
      <c r="Q31" s="1243">
        <f>Q32+Q33</f>
        <v>0</v>
      </c>
      <c r="R31" s="1244">
        <f>Q31</f>
        <v>0</v>
      </c>
      <c r="S31" s="1267"/>
      <c r="T31" s="1377">
        <f t="shared" si="3"/>
        <v>0</v>
      </c>
      <c r="U31" s="1236"/>
      <c r="V31" s="1236"/>
      <c r="W31" s="1236"/>
    </row>
    <row r="32" spans="1:23" ht="58.5" customHeight="1">
      <c r="A32" s="1009">
        <v>41</v>
      </c>
      <c r="B32" s="1026"/>
      <c r="C32" s="1043"/>
      <c r="D32" s="1044" t="s">
        <v>52</v>
      </c>
      <c r="E32" s="1255" t="s">
        <v>244</v>
      </c>
      <c r="F32" s="1271"/>
      <c r="G32" s="1045"/>
      <c r="H32" s="1045"/>
      <c r="I32" s="1046">
        <v>0</v>
      </c>
      <c r="J32" s="1045"/>
      <c r="K32" s="1047">
        <f>I32</f>
        <v>0</v>
      </c>
      <c r="L32" s="961"/>
      <c r="M32" s="1073"/>
      <c r="N32" s="1074"/>
      <c r="O32" s="1074"/>
      <c r="P32" s="1074"/>
      <c r="Q32" s="1074">
        <v>0</v>
      </c>
      <c r="R32" s="1032">
        <f>Q32</f>
        <v>0</v>
      </c>
      <c r="S32" s="1072"/>
      <c r="T32" s="1378">
        <f t="shared" si="3"/>
        <v>0</v>
      </c>
      <c r="U32" s="379"/>
      <c r="V32" s="379"/>
      <c r="W32" s="379"/>
    </row>
    <row r="33" spans="1:23" ht="48" customHeight="1" thickBot="1">
      <c r="A33" s="1048">
        <v>41</v>
      </c>
      <c r="B33" s="1049"/>
      <c r="C33" s="1050"/>
      <c r="D33" s="1051" t="s">
        <v>53</v>
      </c>
      <c r="E33" s="1052" t="s">
        <v>366</v>
      </c>
      <c r="F33" s="1274">
        <v>2000</v>
      </c>
      <c r="G33" s="1053"/>
      <c r="H33" s="1053"/>
      <c r="I33" s="1054">
        <v>0</v>
      </c>
      <c r="J33" s="1053"/>
      <c r="K33" s="1055">
        <f>I33</f>
        <v>0</v>
      </c>
      <c r="L33" s="960"/>
      <c r="M33" s="1078"/>
      <c r="N33" s="1053"/>
      <c r="O33" s="1053"/>
      <c r="P33" s="1053"/>
      <c r="Q33" s="1053"/>
      <c r="R33" s="1079"/>
      <c r="S33" s="1072"/>
      <c r="T33" s="1375">
        <f t="shared" si="3"/>
        <v>0</v>
      </c>
      <c r="U33" s="379"/>
      <c r="V33" s="379"/>
      <c r="W33" s="379"/>
    </row>
    <row r="34" spans="1:23" ht="23.25">
      <c r="A34" s="379"/>
      <c r="B34" s="379"/>
      <c r="C34" s="379"/>
      <c r="D34" s="379"/>
      <c r="E34" s="379"/>
      <c r="F34" s="1275"/>
      <c r="G34" s="1275"/>
      <c r="H34" s="1275"/>
      <c r="I34" s="1275"/>
      <c r="J34" s="1275"/>
      <c r="K34" s="379"/>
      <c r="L34" s="962"/>
      <c r="M34" s="379"/>
      <c r="N34" s="379"/>
      <c r="O34" s="379"/>
      <c r="P34" s="379"/>
      <c r="Q34" s="379"/>
      <c r="R34" s="379"/>
      <c r="S34" s="379"/>
      <c r="T34" s="1376"/>
      <c r="U34" s="379"/>
      <c r="V34" s="379"/>
      <c r="W34" s="379"/>
    </row>
    <row r="35" spans="1:23" ht="45.75" customHeight="1">
      <c r="A35" s="379"/>
      <c r="B35" s="379"/>
      <c r="C35" s="379"/>
      <c r="D35" s="379"/>
      <c r="E35" s="379"/>
      <c r="F35" s="379"/>
      <c r="G35" s="379"/>
      <c r="H35" s="379"/>
      <c r="I35" s="379"/>
      <c r="J35" s="379"/>
      <c r="K35" s="379"/>
      <c r="L35" s="962"/>
      <c r="M35" s="379"/>
      <c r="N35" s="379"/>
      <c r="O35" s="379"/>
      <c r="P35" s="379"/>
      <c r="Q35" s="379"/>
      <c r="R35" s="379"/>
      <c r="S35" s="379"/>
      <c r="T35" s="1376"/>
      <c r="U35" s="963"/>
      <c r="V35" s="379"/>
      <c r="W35" s="379"/>
    </row>
    <row r="36" spans="1:23" ht="45.75" customHeight="1">
      <c r="A36" s="379"/>
      <c r="B36" s="379"/>
      <c r="C36" s="379"/>
      <c r="D36" s="379"/>
      <c r="E36" s="44"/>
      <c r="F36" s="379"/>
      <c r="G36" s="379"/>
      <c r="H36" s="379"/>
      <c r="I36" s="379"/>
      <c r="J36" s="379"/>
      <c r="K36" s="379"/>
      <c r="L36" s="962"/>
      <c r="M36" s="379"/>
      <c r="N36" s="379"/>
      <c r="O36" s="379"/>
      <c r="P36" s="379"/>
      <c r="Q36" s="379"/>
      <c r="R36" s="379"/>
      <c r="S36" s="379"/>
      <c r="T36" s="379"/>
      <c r="U36" s="379"/>
      <c r="V36" s="379"/>
      <c r="W36" s="379"/>
    </row>
    <row r="37" spans="1:23" ht="58.5" customHeight="1">
      <c r="A37" s="379"/>
      <c r="B37" s="379"/>
      <c r="C37" s="379"/>
      <c r="D37" s="379"/>
      <c r="E37" s="380"/>
      <c r="F37" s="379"/>
      <c r="G37" s="379"/>
      <c r="H37" s="379"/>
      <c r="I37" s="379"/>
      <c r="J37" s="379"/>
      <c r="K37" s="379"/>
      <c r="L37" s="962"/>
      <c r="M37" s="379"/>
      <c r="N37" s="379"/>
      <c r="O37" s="379"/>
      <c r="P37" s="379"/>
      <c r="Q37" s="379"/>
      <c r="R37" s="379"/>
      <c r="S37" s="379"/>
      <c r="T37" s="379"/>
      <c r="U37" s="379"/>
      <c r="V37" s="379"/>
      <c r="W37" s="379"/>
    </row>
    <row r="38" spans="1:23" ht="145.5" customHeight="1">
      <c r="A38" s="379"/>
      <c r="B38" s="379"/>
      <c r="C38" s="379"/>
      <c r="D38" s="379"/>
      <c r="E38" s="380"/>
      <c r="F38" s="379"/>
      <c r="G38" s="379"/>
      <c r="H38" s="379"/>
      <c r="I38" s="379"/>
      <c r="J38" s="379"/>
      <c r="K38" s="379"/>
      <c r="L38" s="962"/>
      <c r="M38" s="379"/>
      <c r="N38" s="379"/>
      <c r="O38" s="379"/>
      <c r="P38" s="379"/>
      <c r="Q38" s="379"/>
      <c r="R38" s="379"/>
      <c r="S38" s="379"/>
      <c r="T38" s="379"/>
      <c r="U38" s="379"/>
      <c r="V38" s="379"/>
      <c r="W38" s="379"/>
    </row>
    <row r="39" spans="1:23" ht="37.5" hidden="1" customHeight="1">
      <c r="A39" s="379"/>
      <c r="B39" s="379"/>
      <c r="C39" s="379"/>
      <c r="D39" s="379"/>
      <c r="E39" s="380" t="s">
        <v>508</v>
      </c>
      <c r="F39" s="379"/>
      <c r="G39" s="44"/>
      <c r="H39" s="379"/>
      <c r="I39" s="379"/>
      <c r="J39" s="379"/>
      <c r="K39" s="379"/>
      <c r="L39" s="962"/>
      <c r="M39" s="379"/>
      <c r="N39" s="379"/>
      <c r="O39" s="379"/>
      <c r="P39" s="379"/>
      <c r="Q39" s="379"/>
      <c r="R39" s="379"/>
      <c r="S39" s="379"/>
      <c r="T39" s="379"/>
      <c r="U39" s="379"/>
      <c r="V39" s="379"/>
      <c r="W39" s="379"/>
    </row>
    <row r="40" spans="1:23" ht="33.75" hidden="1" customHeight="1">
      <c r="A40" s="379"/>
      <c r="B40" s="379"/>
      <c r="C40" s="379"/>
      <c r="D40" s="379"/>
      <c r="E40" s="380" t="s">
        <v>509</v>
      </c>
      <c r="F40" s="379"/>
      <c r="G40" s="379"/>
      <c r="H40" s="379"/>
      <c r="I40" s="379"/>
      <c r="J40" s="379"/>
      <c r="K40" s="379"/>
      <c r="L40" s="962"/>
      <c r="M40" s="379"/>
      <c r="N40" s="379"/>
      <c r="O40" s="379"/>
      <c r="P40" s="379"/>
      <c r="Q40" s="379"/>
      <c r="R40" s="379"/>
      <c r="S40" s="379"/>
      <c r="T40" s="379"/>
      <c r="U40" s="379"/>
      <c r="V40" s="379"/>
      <c r="W40" s="379"/>
    </row>
    <row r="41" spans="1:23" ht="99.75" hidden="1" customHeight="1">
      <c r="A41" s="379"/>
      <c r="B41" s="379"/>
      <c r="C41" s="379"/>
      <c r="D41" s="379"/>
      <c r="E41" s="380" t="s">
        <v>510</v>
      </c>
      <c r="F41" s="379"/>
      <c r="G41" s="379"/>
      <c r="H41" s="379"/>
      <c r="I41" s="379"/>
      <c r="J41" s="379"/>
      <c r="K41" s="379"/>
      <c r="L41" s="962"/>
      <c r="M41" s="379"/>
      <c r="N41" s="379"/>
      <c r="O41" s="379"/>
      <c r="P41" s="379"/>
      <c r="Q41" s="379"/>
      <c r="R41" s="379"/>
      <c r="S41" s="379"/>
      <c r="T41" s="379"/>
      <c r="U41" s="379"/>
      <c r="V41" s="379"/>
      <c r="W41" s="379"/>
    </row>
    <row r="42" spans="1:23" ht="167.25" hidden="1" customHeight="1">
      <c r="A42" s="379"/>
      <c r="B42" s="379"/>
      <c r="C42" s="379"/>
      <c r="D42" s="379"/>
      <c r="E42" s="380" t="s">
        <v>507</v>
      </c>
      <c r="F42" s="379"/>
      <c r="G42" s="379"/>
      <c r="H42" s="44">
        <v>34000</v>
      </c>
      <c r="I42" s="379"/>
      <c r="J42" s="379"/>
      <c r="K42" s="379"/>
      <c r="L42" s="962"/>
      <c r="M42" s="379"/>
      <c r="N42" s="379"/>
      <c r="O42" s="379"/>
      <c r="P42" s="379"/>
      <c r="Q42" s="379"/>
      <c r="R42" s="379"/>
      <c r="S42" s="379"/>
      <c r="T42" s="379"/>
      <c r="U42" s="379"/>
      <c r="V42" s="379"/>
      <c r="W42" s="379"/>
    </row>
    <row r="43" spans="1:23" ht="48" hidden="1" customHeight="1">
      <c r="A43" s="379"/>
      <c r="B43" s="379"/>
      <c r="C43" s="379"/>
      <c r="D43" s="379"/>
      <c r="E43" s="379"/>
      <c r="F43" s="379"/>
      <c r="G43" s="379"/>
      <c r="H43" s="379"/>
      <c r="I43" s="379"/>
      <c r="J43" s="379"/>
      <c r="K43" s="379"/>
      <c r="L43" s="962"/>
      <c r="M43" s="379"/>
      <c r="N43" s="379"/>
      <c r="O43" s="379"/>
      <c r="P43" s="379"/>
      <c r="Q43" s="379"/>
      <c r="R43" s="379"/>
      <c r="S43" s="379"/>
      <c r="T43" s="379"/>
      <c r="U43" s="379"/>
      <c r="V43" s="379"/>
      <c r="W43" s="379"/>
    </row>
    <row r="44" spans="1:23" ht="90" hidden="1" customHeight="1">
      <c r="A44" s="379"/>
      <c r="B44" s="379"/>
      <c r="C44" s="379"/>
      <c r="D44" s="379"/>
      <c r="E44" s="379" t="s">
        <v>511</v>
      </c>
      <c r="F44" s="379"/>
      <c r="G44" s="379"/>
      <c r="H44" s="379"/>
      <c r="I44" s="379"/>
      <c r="J44" s="379"/>
      <c r="K44" s="379"/>
      <c r="L44" s="962"/>
      <c r="M44" s="379"/>
      <c r="N44" s="379"/>
      <c r="O44" s="379"/>
      <c r="P44" s="379"/>
      <c r="Q44" s="379"/>
      <c r="R44" s="379"/>
      <c r="S44" s="379"/>
      <c r="T44" s="379"/>
      <c r="U44" s="379"/>
      <c r="V44" s="379"/>
      <c r="W44" s="379"/>
    </row>
    <row r="45" spans="1:23" ht="15" hidden="1">
      <c r="A45" s="379"/>
      <c r="B45" s="379"/>
      <c r="C45" s="379"/>
      <c r="D45" s="379"/>
      <c r="E45" s="379" t="s">
        <v>512</v>
      </c>
      <c r="F45" s="379"/>
      <c r="G45" s="379"/>
      <c r="H45" s="379"/>
      <c r="I45" s="379"/>
      <c r="J45" s="379"/>
      <c r="K45" s="379"/>
      <c r="L45" s="962"/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79"/>
    </row>
    <row r="46" spans="1:23" ht="15.75" hidden="1">
      <c r="A46" s="379"/>
      <c r="B46" s="379"/>
      <c r="C46" s="379"/>
      <c r="D46" s="379"/>
      <c r="E46" s="379" t="s">
        <v>507</v>
      </c>
      <c r="F46" s="379"/>
      <c r="G46" s="379"/>
      <c r="H46" s="44">
        <v>11000</v>
      </c>
      <c r="I46" s="379"/>
      <c r="J46" s="379"/>
      <c r="K46" s="379"/>
      <c r="L46" s="962"/>
      <c r="M46" s="379"/>
      <c r="N46" s="379"/>
      <c r="O46" s="379"/>
      <c r="P46" s="379"/>
      <c r="Q46" s="379"/>
      <c r="R46" s="379"/>
      <c r="S46" s="379"/>
      <c r="T46" s="379"/>
      <c r="U46" s="379"/>
      <c r="V46" s="379"/>
      <c r="W46" s="379"/>
    </row>
    <row r="47" spans="1:23" ht="15" hidden="1">
      <c r="A47" s="379"/>
      <c r="B47" s="379"/>
      <c r="C47" s="379"/>
      <c r="D47" s="379"/>
      <c r="E47" s="379"/>
      <c r="F47" s="379"/>
      <c r="G47" s="379"/>
      <c r="H47" s="379"/>
      <c r="I47" s="379"/>
      <c r="J47" s="379"/>
      <c r="K47" s="379"/>
      <c r="L47" s="962"/>
      <c r="M47" s="379"/>
      <c r="N47" s="379"/>
      <c r="O47" s="379"/>
      <c r="P47" s="379"/>
      <c r="Q47" s="379"/>
      <c r="R47" s="379"/>
      <c r="S47" s="379"/>
      <c r="T47" s="379"/>
      <c r="U47" s="379"/>
      <c r="V47" s="379"/>
      <c r="W47" s="379"/>
    </row>
    <row r="48" spans="1:23" ht="15" hidden="1">
      <c r="A48" s="379"/>
      <c r="B48" s="379"/>
      <c r="C48" s="379"/>
      <c r="D48" s="379"/>
      <c r="E48" s="379"/>
      <c r="F48" s="379"/>
      <c r="G48" s="379"/>
      <c r="H48" s="379"/>
      <c r="I48" s="379"/>
      <c r="J48" s="379"/>
      <c r="K48" s="379"/>
      <c r="L48" s="962"/>
      <c r="M48" s="379"/>
      <c r="N48" s="379"/>
      <c r="O48" s="379"/>
      <c r="P48" s="379"/>
      <c r="Q48" s="379"/>
      <c r="R48" s="379"/>
      <c r="S48" s="379"/>
      <c r="T48" s="379"/>
      <c r="U48" s="379"/>
      <c r="V48" s="379"/>
      <c r="W48" s="379"/>
    </row>
    <row r="49" ht="187.5" hidden="1" customHeight="1"/>
  </sheetData>
  <sheetProtection selectLockedCells="1" selectUnlockedCells="1"/>
  <mergeCells count="19">
    <mergeCell ref="D16:E16"/>
    <mergeCell ref="P6:P7"/>
    <mergeCell ref="I6:I7"/>
    <mergeCell ref="J6:J7"/>
    <mergeCell ref="G6:G7"/>
    <mergeCell ref="K6:K7"/>
    <mergeCell ref="M4:R4"/>
    <mergeCell ref="F6:F7"/>
    <mergeCell ref="T3:T7"/>
    <mergeCell ref="A3:K3"/>
    <mergeCell ref="O6:O7"/>
    <mergeCell ref="N6:N7"/>
    <mergeCell ref="D5:K5"/>
    <mergeCell ref="B4:K4"/>
    <mergeCell ref="R6:R7"/>
    <mergeCell ref="M5:R5"/>
    <mergeCell ref="Q6:Q7"/>
    <mergeCell ref="H6:H7"/>
    <mergeCell ref="M6:M7"/>
  </mergeCells>
  <phoneticPr fontId="2" type="noConversion"/>
  <pageMargins left="0.87875000000000003" right="0.47244094488188981" top="0.86614173228346458" bottom="0.19685039370078741" header="0.31496062992125984" footer="0.19685039370078741"/>
  <pageSetup paperSize="9" scale="37" orientation="landscape" r:id="rId1"/>
  <headerFooter alignWithMargins="0">
    <oddFooter>&amp;C&amp;12 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2"/>
  <sheetViews>
    <sheetView showWhiteSpace="0" view="pageLayout" zoomScale="90" zoomScaleNormal="85" zoomScalePageLayoutView="90" workbookViewId="0">
      <selection activeCell="M32" sqref="M32"/>
    </sheetView>
  </sheetViews>
  <sheetFormatPr defaultRowHeight="12.75"/>
  <cols>
    <col min="1" max="1" width="3.85546875" style="10" customWidth="1"/>
    <col min="2" max="2" width="3.85546875" style="9" customWidth="1"/>
    <col min="3" max="3" width="7.28515625" customWidth="1"/>
    <col min="4" max="4" width="2.85546875" customWidth="1"/>
    <col min="5" max="5" width="45" customWidth="1"/>
    <col min="6" max="6" width="10" customWidth="1"/>
    <col min="7" max="7" width="5.7109375" customWidth="1"/>
    <col min="8" max="8" width="7.140625" customWidth="1"/>
    <col min="9" max="9" width="8" customWidth="1"/>
    <col min="10" max="10" width="8.42578125" customWidth="1"/>
    <col min="11" max="11" width="9.85546875" style="434" customWidth="1"/>
    <col min="12" max="12" width="0.42578125" style="126" customWidth="1"/>
    <col min="13" max="13" width="7.85546875" customWidth="1"/>
    <col min="14" max="14" width="8" customWidth="1"/>
    <col min="15" max="15" width="7.42578125" customWidth="1"/>
    <col min="16" max="16" width="6.7109375" customWidth="1"/>
    <col min="17" max="17" width="10.140625" customWidth="1"/>
  </cols>
  <sheetData>
    <row r="1" spans="1:18" ht="18.75">
      <c r="B1" s="188" t="s">
        <v>289</v>
      </c>
      <c r="K1" s="433"/>
      <c r="Q1" s="14"/>
    </row>
    <row r="2" spans="1:18" ht="9.75" customHeight="1" thickBot="1"/>
    <row r="3" spans="1:18" ht="13.5" customHeight="1">
      <c r="A3" s="1481" t="s">
        <v>559</v>
      </c>
      <c r="B3" s="1482"/>
      <c r="C3" s="1482"/>
      <c r="D3" s="1482"/>
      <c r="E3" s="1482"/>
      <c r="F3" s="1482"/>
      <c r="G3" s="1482"/>
      <c r="H3" s="1482"/>
      <c r="I3" s="1482"/>
      <c r="J3" s="1482"/>
      <c r="K3" s="1483"/>
      <c r="L3" s="875"/>
      <c r="M3" s="1476"/>
      <c r="N3" s="1477"/>
      <c r="O3" s="1477"/>
      <c r="P3" s="1477"/>
      <c r="Q3" s="1440" t="s">
        <v>480</v>
      </c>
    </row>
    <row r="4" spans="1:18" ht="18.75" customHeight="1">
      <c r="A4" s="1389"/>
      <c r="B4" s="1479" t="s">
        <v>60</v>
      </c>
      <c r="C4" s="1472"/>
      <c r="D4" s="1472"/>
      <c r="E4" s="1472"/>
      <c r="F4" s="1472"/>
      <c r="G4" s="1472"/>
      <c r="H4" s="1472"/>
      <c r="I4" s="1472"/>
      <c r="J4" s="1472"/>
      <c r="K4" s="1473"/>
      <c r="L4" s="876"/>
      <c r="M4" s="1474" t="s">
        <v>59</v>
      </c>
      <c r="N4" s="1475"/>
      <c r="O4" s="1475"/>
      <c r="P4" s="1475"/>
      <c r="Q4" s="1441"/>
    </row>
    <row r="5" spans="1:18" ht="12.75" customHeight="1">
      <c r="A5" s="1389"/>
      <c r="B5" s="1381" t="s">
        <v>372</v>
      </c>
      <c r="C5" s="877" t="s">
        <v>57</v>
      </c>
      <c r="D5" s="1471" t="s">
        <v>58</v>
      </c>
      <c r="E5" s="1472"/>
      <c r="F5" s="1472"/>
      <c r="G5" s="1472"/>
      <c r="H5" s="1472"/>
      <c r="I5" s="1472"/>
      <c r="J5" s="1472"/>
      <c r="K5" s="1473"/>
      <c r="L5" s="878"/>
      <c r="M5" s="1474"/>
      <c r="N5" s="1475"/>
      <c r="O5" s="1475"/>
      <c r="P5" s="1475"/>
      <c r="Q5" s="1441"/>
    </row>
    <row r="6" spans="1:18" ht="33.75" customHeight="1">
      <c r="A6" s="1390" t="s">
        <v>373</v>
      </c>
      <c r="B6" s="879" t="s">
        <v>374</v>
      </c>
      <c r="C6" s="877" t="s">
        <v>115</v>
      </c>
      <c r="D6" s="877"/>
      <c r="E6" s="880" t="s">
        <v>51</v>
      </c>
      <c r="F6" s="1418" t="s">
        <v>547</v>
      </c>
      <c r="G6" s="1418" t="s">
        <v>478</v>
      </c>
      <c r="H6" s="1418" t="s">
        <v>477</v>
      </c>
      <c r="I6" s="1418" t="s">
        <v>476</v>
      </c>
      <c r="J6" s="1418" t="s">
        <v>219</v>
      </c>
      <c r="K6" s="1416" t="s">
        <v>475</v>
      </c>
      <c r="L6" s="881"/>
      <c r="M6" s="1480" t="s">
        <v>275</v>
      </c>
      <c r="N6" s="1478" t="s">
        <v>222</v>
      </c>
      <c r="O6" s="1478" t="s">
        <v>223</v>
      </c>
      <c r="P6" s="1478" t="s">
        <v>220</v>
      </c>
      <c r="Q6" s="1441"/>
    </row>
    <row r="7" spans="1:18" ht="34.5" customHeight="1">
      <c r="A7" s="1389"/>
      <c r="B7" s="1381"/>
      <c r="C7" s="877"/>
      <c r="D7" s="877"/>
      <c r="E7" s="880"/>
      <c r="F7" s="1418"/>
      <c r="G7" s="1418"/>
      <c r="H7" s="1418"/>
      <c r="I7" s="1418"/>
      <c r="J7" s="1418"/>
      <c r="K7" s="1419"/>
      <c r="L7" s="881"/>
      <c r="M7" s="1480"/>
      <c r="N7" s="1478"/>
      <c r="O7" s="1478"/>
      <c r="P7" s="1478"/>
      <c r="Q7" s="1441"/>
    </row>
    <row r="8" spans="1:18" ht="14.25">
      <c r="A8" s="1391"/>
      <c r="B8" s="883" t="s">
        <v>205</v>
      </c>
      <c r="C8" s="766"/>
      <c r="D8" s="884"/>
      <c r="E8" s="884"/>
      <c r="F8" s="1276">
        <f>F9+F12+F24+F34+F42</f>
        <v>25346</v>
      </c>
      <c r="G8" s="1276">
        <f t="shared" ref="G8:J8" si="0">G9+G12+G24+G34+G42</f>
        <v>0</v>
      </c>
      <c r="H8" s="1276">
        <f t="shared" si="0"/>
        <v>0</v>
      </c>
      <c r="I8" s="1276">
        <f t="shared" si="0"/>
        <v>18000</v>
      </c>
      <c r="J8" s="1276">
        <f t="shared" si="0"/>
        <v>0</v>
      </c>
      <c r="K8" s="1392">
        <f>I8+J8</f>
        <v>18000</v>
      </c>
      <c r="L8" s="885"/>
      <c r="M8" s="886"/>
      <c r="N8" s="768"/>
      <c r="O8" s="768"/>
      <c r="P8" s="768"/>
      <c r="Q8" s="426">
        <f t="shared" ref="Q8:Q14" si="1">K8</f>
        <v>18000</v>
      </c>
    </row>
    <row r="9" spans="1:18" ht="14.25" customHeight="1">
      <c r="A9" s="1391"/>
      <c r="B9" s="887">
        <v>1</v>
      </c>
      <c r="C9" s="888" t="s">
        <v>541</v>
      </c>
      <c r="D9" s="889"/>
      <c r="E9" s="889"/>
      <c r="F9" s="626">
        <f>F10</f>
        <v>0</v>
      </c>
      <c r="G9" s="626">
        <f t="shared" ref="G9:J10" si="2">G10</f>
        <v>0</v>
      </c>
      <c r="H9" s="626">
        <f t="shared" si="2"/>
        <v>0</v>
      </c>
      <c r="I9" s="626">
        <f t="shared" si="2"/>
        <v>6000</v>
      </c>
      <c r="J9" s="626">
        <f t="shared" si="2"/>
        <v>0</v>
      </c>
      <c r="K9" s="427">
        <f t="shared" ref="K9:K11" si="3">I9+J9</f>
        <v>6000</v>
      </c>
      <c r="L9" s="890"/>
      <c r="M9" s="891"/>
      <c r="N9" s="626"/>
      <c r="O9" s="626"/>
      <c r="P9" s="626"/>
      <c r="Q9" s="427">
        <f t="shared" si="1"/>
        <v>6000</v>
      </c>
    </row>
    <row r="10" spans="1:18" ht="15.75" customHeight="1">
      <c r="A10" s="1391"/>
      <c r="B10" s="882" t="s">
        <v>367</v>
      </c>
      <c r="C10" s="892" t="s">
        <v>539</v>
      </c>
      <c r="D10" s="893" t="s">
        <v>540</v>
      </c>
      <c r="E10" s="894"/>
      <c r="F10" s="1277">
        <f>F11</f>
        <v>0</v>
      </c>
      <c r="G10" s="1277">
        <f t="shared" si="2"/>
        <v>0</v>
      </c>
      <c r="H10" s="1277">
        <f t="shared" si="2"/>
        <v>0</v>
      </c>
      <c r="I10" s="1277">
        <f t="shared" si="2"/>
        <v>6000</v>
      </c>
      <c r="J10" s="1277">
        <f t="shared" si="2"/>
        <v>0</v>
      </c>
      <c r="K10" s="1393">
        <f t="shared" si="3"/>
        <v>6000</v>
      </c>
      <c r="L10" s="895"/>
      <c r="M10" s="896"/>
      <c r="N10" s="780"/>
      <c r="O10" s="780"/>
      <c r="P10" s="780"/>
      <c r="Q10" s="442">
        <f t="shared" si="1"/>
        <v>6000</v>
      </c>
    </row>
    <row r="11" spans="1:18" ht="18.75" customHeight="1">
      <c r="A11" s="1391">
        <v>46</v>
      </c>
      <c r="B11" s="882"/>
      <c r="C11" s="897"/>
      <c r="D11" s="898" t="s">
        <v>52</v>
      </c>
      <c r="E11" s="982" t="s">
        <v>544</v>
      </c>
      <c r="F11" s="1278">
        <v>0</v>
      </c>
      <c r="G11" s="1278">
        <v>0</v>
      </c>
      <c r="H11" s="1278">
        <v>0</v>
      </c>
      <c r="I11" s="1382">
        <v>6000</v>
      </c>
      <c r="J11" s="900">
        <v>0</v>
      </c>
      <c r="K11" s="1394">
        <f t="shared" si="3"/>
        <v>6000</v>
      </c>
      <c r="L11" s="902"/>
      <c r="M11" s="903"/>
      <c r="N11" s="788"/>
      <c r="O11" s="788"/>
      <c r="P11" s="788"/>
      <c r="Q11" s="586">
        <f t="shared" si="1"/>
        <v>6000</v>
      </c>
    </row>
    <row r="12" spans="1:18" ht="13.5">
      <c r="A12" s="1391"/>
      <c r="B12" s="887">
        <v>2</v>
      </c>
      <c r="C12" s="888" t="s">
        <v>466</v>
      </c>
      <c r="D12" s="889"/>
      <c r="E12" s="889"/>
      <c r="F12" s="423">
        <f>F13</f>
        <v>9050</v>
      </c>
      <c r="G12" s="423">
        <f t="shared" ref="G12:K12" si="4">G13</f>
        <v>0</v>
      </c>
      <c r="H12" s="423">
        <f t="shared" si="4"/>
        <v>0</v>
      </c>
      <c r="I12" s="423">
        <f t="shared" si="4"/>
        <v>1000</v>
      </c>
      <c r="J12" s="423">
        <f t="shared" si="4"/>
        <v>0</v>
      </c>
      <c r="K12" s="424">
        <f t="shared" si="4"/>
        <v>1000</v>
      </c>
      <c r="L12" s="890"/>
      <c r="M12" s="891"/>
      <c r="N12" s="626"/>
      <c r="O12" s="626"/>
      <c r="P12" s="626"/>
      <c r="Q12" s="427">
        <f t="shared" si="1"/>
        <v>1000</v>
      </c>
      <c r="R12" s="195"/>
    </row>
    <row r="13" spans="1:18">
      <c r="A13" s="1391"/>
      <c r="B13" s="882" t="s">
        <v>368</v>
      </c>
      <c r="C13" s="892" t="s">
        <v>286</v>
      </c>
      <c r="D13" s="893"/>
      <c r="E13" s="904" t="s">
        <v>333</v>
      </c>
      <c r="F13" s="1279">
        <f>F14+F15+F16+F17+F18+F19+F20+F21+F22+F23</f>
        <v>9050</v>
      </c>
      <c r="G13" s="1279">
        <f t="shared" ref="G13:K13" si="5">G14+G15+G16+G17+G18+G19+G20+G21+G22+G23</f>
        <v>0</v>
      </c>
      <c r="H13" s="1279">
        <f t="shared" si="5"/>
        <v>0</v>
      </c>
      <c r="I13" s="1279">
        <f t="shared" si="5"/>
        <v>1000</v>
      </c>
      <c r="J13" s="1279">
        <f t="shared" si="5"/>
        <v>0</v>
      </c>
      <c r="K13" s="1395">
        <f t="shared" si="5"/>
        <v>1000</v>
      </c>
      <c r="L13" s="895"/>
      <c r="M13" s="896"/>
      <c r="N13" s="780"/>
      <c r="O13" s="780"/>
      <c r="P13" s="780"/>
      <c r="Q13" s="442">
        <f t="shared" si="1"/>
        <v>1000</v>
      </c>
    </row>
    <row r="14" spans="1:18">
      <c r="A14" s="1391">
        <v>41</v>
      </c>
      <c r="B14" s="882"/>
      <c r="C14" s="897"/>
      <c r="D14" s="898" t="s">
        <v>52</v>
      </c>
      <c r="E14" s="899" t="s">
        <v>317</v>
      </c>
      <c r="F14" s="1278">
        <v>2000</v>
      </c>
      <c r="G14" s="788"/>
      <c r="H14" s="788"/>
      <c r="I14" s="1382">
        <v>0</v>
      </c>
      <c r="J14" s="901"/>
      <c r="K14" s="634">
        <f>I14</f>
        <v>0</v>
      </c>
      <c r="L14" s="902"/>
      <c r="M14" s="903"/>
      <c r="N14" s="788"/>
      <c r="O14" s="788"/>
      <c r="P14" s="788"/>
      <c r="Q14" s="659">
        <f t="shared" si="1"/>
        <v>0</v>
      </c>
    </row>
    <row r="15" spans="1:18">
      <c r="A15" s="1391">
        <v>41</v>
      </c>
      <c r="B15" s="882"/>
      <c r="C15" s="897"/>
      <c r="D15" s="898" t="s">
        <v>53</v>
      </c>
      <c r="E15" s="899" t="s">
        <v>318</v>
      </c>
      <c r="F15" s="1278">
        <v>450</v>
      </c>
      <c r="G15" s="788"/>
      <c r="H15" s="788"/>
      <c r="I15" s="1382">
        <v>0</v>
      </c>
      <c r="J15" s="901"/>
      <c r="K15" s="634">
        <f t="shared" ref="K15:K30" si="6">I15</f>
        <v>0</v>
      </c>
      <c r="L15" s="902"/>
      <c r="M15" s="905"/>
      <c r="N15" s="788"/>
      <c r="O15" s="788"/>
      <c r="P15" s="788"/>
      <c r="Q15" s="659">
        <f t="shared" ref="Q15:Q23" si="7">K15</f>
        <v>0</v>
      </c>
      <c r="R15" s="195"/>
    </row>
    <row r="16" spans="1:18">
      <c r="A16" s="1391"/>
      <c r="B16" s="882"/>
      <c r="C16" s="897"/>
      <c r="D16" s="898" t="s">
        <v>54</v>
      </c>
      <c r="E16" s="899" t="s">
        <v>459</v>
      </c>
      <c r="F16" s="1278">
        <v>200</v>
      </c>
      <c r="G16" s="788"/>
      <c r="H16" s="788"/>
      <c r="I16" s="1382">
        <v>0</v>
      </c>
      <c r="J16" s="901"/>
      <c r="K16" s="634">
        <f t="shared" si="6"/>
        <v>0</v>
      </c>
      <c r="L16" s="902"/>
      <c r="M16" s="905"/>
      <c r="N16" s="788"/>
      <c r="O16" s="788"/>
      <c r="P16" s="788"/>
      <c r="Q16" s="659">
        <f t="shared" si="7"/>
        <v>0</v>
      </c>
      <c r="R16" s="195"/>
    </row>
    <row r="17" spans="1:20">
      <c r="A17" s="1391">
        <v>41</v>
      </c>
      <c r="B17" s="882"/>
      <c r="C17" s="897"/>
      <c r="D17" s="898" t="s">
        <v>55</v>
      </c>
      <c r="E17" s="899" t="s">
        <v>464</v>
      </c>
      <c r="F17" s="1278">
        <v>1200</v>
      </c>
      <c r="G17" s="788"/>
      <c r="H17" s="788"/>
      <c r="I17" s="1382">
        <v>0</v>
      </c>
      <c r="J17" s="901"/>
      <c r="K17" s="634">
        <f t="shared" si="6"/>
        <v>0</v>
      </c>
      <c r="L17" s="902"/>
      <c r="M17" s="903"/>
      <c r="N17" s="788"/>
      <c r="O17" s="788"/>
      <c r="P17" s="788"/>
      <c r="Q17" s="659">
        <f t="shared" si="7"/>
        <v>0</v>
      </c>
    </row>
    <row r="18" spans="1:20">
      <c r="A18" s="1391">
        <v>41</v>
      </c>
      <c r="B18" s="882"/>
      <c r="C18" s="897"/>
      <c r="D18" s="898" t="s">
        <v>56</v>
      </c>
      <c r="E18" s="899" t="s">
        <v>319</v>
      </c>
      <c r="F18" s="1278">
        <v>1000</v>
      </c>
      <c r="G18" s="788"/>
      <c r="H18" s="788"/>
      <c r="I18" s="1382">
        <v>0</v>
      </c>
      <c r="J18" s="901"/>
      <c r="K18" s="634">
        <f t="shared" si="6"/>
        <v>0</v>
      </c>
      <c r="L18" s="902"/>
      <c r="M18" s="903"/>
      <c r="N18" s="788"/>
      <c r="O18" s="788"/>
      <c r="P18" s="788"/>
      <c r="Q18" s="659">
        <f t="shared" si="7"/>
        <v>0</v>
      </c>
    </row>
    <row r="19" spans="1:20">
      <c r="A19" s="1391">
        <v>41</v>
      </c>
      <c r="B19" s="882"/>
      <c r="C19" s="897"/>
      <c r="D19" s="898" t="s">
        <v>119</v>
      </c>
      <c r="E19" s="899" t="s">
        <v>324</v>
      </c>
      <c r="F19" s="1278">
        <v>1200</v>
      </c>
      <c r="G19" s="788"/>
      <c r="H19" s="788"/>
      <c r="I19" s="1382">
        <v>0</v>
      </c>
      <c r="J19" s="901"/>
      <c r="K19" s="634">
        <f t="shared" si="6"/>
        <v>0</v>
      </c>
      <c r="L19" s="902"/>
      <c r="M19" s="903"/>
      <c r="N19" s="788"/>
      <c r="O19" s="788"/>
      <c r="P19" s="788"/>
      <c r="Q19" s="659">
        <f t="shared" si="7"/>
        <v>0</v>
      </c>
    </row>
    <row r="20" spans="1:20">
      <c r="A20" s="1391">
        <v>41</v>
      </c>
      <c r="B20" s="882"/>
      <c r="C20" s="897"/>
      <c r="D20" s="898" t="s">
        <v>120</v>
      </c>
      <c r="E20" s="899" t="s">
        <v>327</v>
      </c>
      <c r="F20" s="1278">
        <v>1200</v>
      </c>
      <c r="G20" s="788"/>
      <c r="H20" s="788"/>
      <c r="I20" s="1382">
        <v>1000</v>
      </c>
      <c r="J20" s="901"/>
      <c r="K20" s="634">
        <f t="shared" si="6"/>
        <v>1000</v>
      </c>
      <c r="L20" s="902"/>
      <c r="M20" s="903"/>
      <c r="N20" s="788"/>
      <c r="O20" s="788"/>
      <c r="P20" s="788"/>
      <c r="Q20" s="659">
        <f t="shared" si="7"/>
        <v>1000</v>
      </c>
    </row>
    <row r="21" spans="1:20">
      <c r="A21" s="1391">
        <v>41</v>
      </c>
      <c r="B21" s="882"/>
      <c r="C21" s="897"/>
      <c r="D21" s="898" t="s">
        <v>121</v>
      </c>
      <c r="E21" s="899" t="s">
        <v>375</v>
      </c>
      <c r="F21" s="1278">
        <v>1500</v>
      </c>
      <c r="G21" s="788"/>
      <c r="H21" s="788"/>
      <c r="I21" s="1382">
        <v>0</v>
      </c>
      <c r="J21" s="901"/>
      <c r="K21" s="634">
        <f t="shared" si="6"/>
        <v>0</v>
      </c>
      <c r="L21" s="902"/>
      <c r="M21" s="903"/>
      <c r="N21" s="788"/>
      <c r="O21" s="788"/>
      <c r="P21" s="788"/>
      <c r="Q21" s="659">
        <f t="shared" si="7"/>
        <v>0</v>
      </c>
      <c r="T21" s="195"/>
    </row>
    <row r="22" spans="1:20">
      <c r="A22" s="1391">
        <v>41</v>
      </c>
      <c r="B22" s="882"/>
      <c r="C22" s="897"/>
      <c r="D22" s="898" t="s">
        <v>142</v>
      </c>
      <c r="E22" s="899" t="s">
        <v>463</v>
      </c>
      <c r="F22" s="1278">
        <v>200</v>
      </c>
      <c r="G22" s="788"/>
      <c r="H22" s="788"/>
      <c r="I22" s="1382">
        <v>0</v>
      </c>
      <c r="J22" s="901"/>
      <c r="K22" s="634">
        <f t="shared" si="6"/>
        <v>0</v>
      </c>
      <c r="L22" s="902"/>
      <c r="M22" s="903"/>
      <c r="N22" s="788"/>
      <c r="O22" s="788"/>
      <c r="P22" s="788"/>
      <c r="Q22" s="659">
        <f t="shared" si="7"/>
        <v>0</v>
      </c>
      <c r="T22" s="195"/>
    </row>
    <row r="23" spans="1:20">
      <c r="A23" s="1391">
        <v>41</v>
      </c>
      <c r="B23" s="1380"/>
      <c r="C23" s="806"/>
      <c r="D23" s="906">
        <v>10</v>
      </c>
      <c r="E23" s="899" t="s">
        <v>461</v>
      </c>
      <c r="F23" s="1278">
        <v>100</v>
      </c>
      <c r="G23" s="1280"/>
      <c r="H23" s="806"/>
      <c r="I23" s="1382">
        <v>0</v>
      </c>
      <c r="J23" s="806"/>
      <c r="K23" s="634">
        <f t="shared" si="6"/>
        <v>0</v>
      </c>
      <c r="L23" s="907"/>
      <c r="M23" s="908"/>
      <c r="N23" s="806"/>
      <c r="O23" s="806"/>
      <c r="P23" s="806"/>
      <c r="Q23" s="659">
        <f t="shared" si="7"/>
        <v>0</v>
      </c>
    </row>
    <row r="24" spans="1:20" ht="13.5">
      <c r="A24" s="1391"/>
      <c r="B24" s="887">
        <v>3</v>
      </c>
      <c r="C24" s="888" t="s">
        <v>465</v>
      </c>
      <c r="D24" s="889"/>
      <c r="E24" s="889"/>
      <c r="F24" s="423">
        <f>F25</f>
        <v>3250</v>
      </c>
      <c r="G24" s="423">
        <f t="shared" ref="G24:J24" si="8">G25</f>
        <v>0</v>
      </c>
      <c r="H24" s="423">
        <f t="shared" si="8"/>
        <v>0</v>
      </c>
      <c r="I24" s="423">
        <f t="shared" si="8"/>
        <v>10000</v>
      </c>
      <c r="J24" s="423">
        <f t="shared" si="8"/>
        <v>0</v>
      </c>
      <c r="K24" s="424">
        <f t="shared" si="6"/>
        <v>10000</v>
      </c>
      <c r="L24" s="890"/>
      <c r="M24" s="891"/>
      <c r="N24" s="626"/>
      <c r="O24" s="626"/>
      <c r="P24" s="626"/>
      <c r="Q24" s="427">
        <f t="shared" ref="Q24:Q48" si="9">K24</f>
        <v>10000</v>
      </c>
    </row>
    <row r="25" spans="1:20">
      <c r="A25" s="1391"/>
      <c r="B25" s="882" t="s">
        <v>369</v>
      </c>
      <c r="C25" s="892" t="s">
        <v>286</v>
      </c>
      <c r="D25" s="893"/>
      <c r="E25" s="904" t="s">
        <v>328</v>
      </c>
      <c r="F25" s="1279">
        <f>F26+F27+F28+F29+F30+F31</f>
        <v>3250</v>
      </c>
      <c r="G25" s="1279">
        <f>G26+G27+G28+G29+G30+G31</f>
        <v>0</v>
      </c>
      <c r="H25" s="1279">
        <f>H26+H27+H28+H29+H30+H31</f>
        <v>0</v>
      </c>
      <c r="I25" s="1279">
        <f>I26+I27+I28+I29+I30+I31+I32+I33</f>
        <v>10000</v>
      </c>
      <c r="J25" s="1279">
        <f>J26+J27+J28+J29+J30+J31</f>
        <v>0</v>
      </c>
      <c r="K25" s="1395">
        <f t="shared" si="6"/>
        <v>10000</v>
      </c>
      <c r="L25" s="895"/>
      <c r="M25" s="896"/>
      <c r="N25" s="780"/>
      <c r="O25" s="780"/>
      <c r="P25" s="780"/>
      <c r="Q25" s="442">
        <f t="shared" si="9"/>
        <v>10000</v>
      </c>
      <c r="S25" s="66"/>
    </row>
    <row r="26" spans="1:20">
      <c r="A26" s="1391">
        <v>41</v>
      </c>
      <c r="B26" s="882"/>
      <c r="C26" s="897"/>
      <c r="D26" s="898" t="s">
        <v>52</v>
      </c>
      <c r="E26" s="899" t="s">
        <v>537</v>
      </c>
      <c r="F26" s="1278">
        <v>400</v>
      </c>
      <c r="G26" s="788"/>
      <c r="H26" s="788"/>
      <c r="I26" s="1382">
        <v>0</v>
      </c>
      <c r="J26" s="901"/>
      <c r="K26" s="634">
        <f t="shared" si="6"/>
        <v>0</v>
      </c>
      <c r="L26" s="902"/>
      <c r="M26" s="903"/>
      <c r="N26" s="788"/>
      <c r="O26" s="788"/>
      <c r="P26" s="788"/>
      <c r="Q26" s="659">
        <f t="shared" si="9"/>
        <v>0</v>
      </c>
    </row>
    <row r="27" spans="1:20">
      <c r="A27" s="1391">
        <v>41</v>
      </c>
      <c r="B27" s="882"/>
      <c r="C27" s="897"/>
      <c r="D27" s="898" t="s">
        <v>53</v>
      </c>
      <c r="E27" s="899" t="s">
        <v>330</v>
      </c>
      <c r="F27" s="1278">
        <v>500</v>
      </c>
      <c r="G27" s="788"/>
      <c r="H27" s="788"/>
      <c r="I27" s="1382">
        <v>0</v>
      </c>
      <c r="J27" s="901"/>
      <c r="K27" s="634">
        <f t="shared" si="6"/>
        <v>0</v>
      </c>
      <c r="L27" s="902"/>
      <c r="M27" s="903"/>
      <c r="N27" s="788"/>
      <c r="O27" s="788"/>
      <c r="P27" s="788"/>
      <c r="Q27" s="659">
        <f t="shared" si="9"/>
        <v>0</v>
      </c>
    </row>
    <row r="28" spans="1:20">
      <c r="A28" s="1391">
        <v>41</v>
      </c>
      <c r="B28" s="882"/>
      <c r="C28" s="897"/>
      <c r="D28" s="898" t="s">
        <v>54</v>
      </c>
      <c r="E28" s="899" t="s">
        <v>376</v>
      </c>
      <c r="F28" s="1278">
        <v>600</v>
      </c>
      <c r="G28" s="788"/>
      <c r="H28" s="788"/>
      <c r="I28" s="1382">
        <v>0</v>
      </c>
      <c r="J28" s="901"/>
      <c r="K28" s="634">
        <f t="shared" si="6"/>
        <v>0</v>
      </c>
      <c r="L28" s="902"/>
      <c r="M28" s="903"/>
      <c r="N28" s="788"/>
      <c r="O28" s="788"/>
      <c r="P28" s="788"/>
      <c r="Q28" s="659">
        <f t="shared" si="9"/>
        <v>0</v>
      </c>
    </row>
    <row r="29" spans="1:20">
      <c r="A29" s="1391">
        <v>41</v>
      </c>
      <c r="B29" s="882"/>
      <c r="C29" s="897"/>
      <c r="D29" s="898" t="s">
        <v>55</v>
      </c>
      <c r="E29" s="899" t="s">
        <v>434</v>
      </c>
      <c r="F29" s="1278">
        <v>0</v>
      </c>
      <c r="G29" s="788"/>
      <c r="H29" s="788"/>
      <c r="I29" s="1382">
        <v>0</v>
      </c>
      <c r="J29" s="901"/>
      <c r="K29" s="634">
        <f t="shared" si="6"/>
        <v>0</v>
      </c>
      <c r="L29" s="902"/>
      <c r="M29" s="903"/>
      <c r="N29" s="788"/>
      <c r="O29" s="788"/>
      <c r="P29" s="788"/>
      <c r="Q29" s="659">
        <f t="shared" si="9"/>
        <v>0</v>
      </c>
    </row>
    <row r="30" spans="1:20">
      <c r="A30" s="1391">
        <v>41</v>
      </c>
      <c r="B30" s="882"/>
      <c r="C30" s="897"/>
      <c r="D30" s="898" t="s">
        <v>56</v>
      </c>
      <c r="E30" s="899" t="s">
        <v>538</v>
      </c>
      <c r="F30" s="1278">
        <v>1000</v>
      </c>
      <c r="G30" s="788"/>
      <c r="H30" s="788"/>
      <c r="I30" s="1382">
        <v>0</v>
      </c>
      <c r="J30" s="901"/>
      <c r="K30" s="634">
        <f t="shared" si="6"/>
        <v>0</v>
      </c>
      <c r="L30" s="902"/>
      <c r="M30" s="903"/>
      <c r="N30" s="788"/>
      <c r="O30" s="788"/>
      <c r="P30" s="788"/>
      <c r="Q30" s="659">
        <f>K30</f>
        <v>0</v>
      </c>
    </row>
    <row r="31" spans="1:20">
      <c r="A31" s="1391">
        <v>41</v>
      </c>
      <c r="B31" s="882"/>
      <c r="C31" s="897"/>
      <c r="D31" s="898" t="s">
        <v>119</v>
      </c>
      <c r="E31" s="899" t="s">
        <v>545</v>
      </c>
      <c r="F31" s="1278">
        <v>750</v>
      </c>
      <c r="G31" s="788"/>
      <c r="H31" s="788"/>
      <c r="I31" s="1382">
        <v>0</v>
      </c>
      <c r="J31" s="901"/>
      <c r="K31" s="634">
        <f>I31</f>
        <v>0</v>
      </c>
      <c r="L31" s="902"/>
      <c r="M31" s="903"/>
      <c r="N31" s="788"/>
      <c r="O31" s="788"/>
      <c r="P31" s="788"/>
      <c r="Q31" s="659">
        <f>K31</f>
        <v>0</v>
      </c>
    </row>
    <row r="32" spans="1:20">
      <c r="A32" s="1391">
        <v>41</v>
      </c>
      <c r="B32" s="882"/>
      <c r="C32" s="897"/>
      <c r="D32" s="898" t="s">
        <v>120</v>
      </c>
      <c r="E32" s="899" t="s">
        <v>569</v>
      </c>
      <c r="F32" s="1278">
        <v>0</v>
      </c>
      <c r="G32" s="788"/>
      <c r="H32" s="788"/>
      <c r="I32" s="1382">
        <v>5000</v>
      </c>
      <c r="J32" s="901"/>
      <c r="K32" s="1382">
        <f>I32</f>
        <v>5000</v>
      </c>
      <c r="L32" s="902"/>
      <c r="M32" s="903"/>
      <c r="N32" s="788"/>
      <c r="O32" s="788"/>
      <c r="P32" s="788"/>
      <c r="Q32" s="659">
        <f>K32</f>
        <v>5000</v>
      </c>
    </row>
    <row r="33" spans="1:19">
      <c r="A33" s="49">
        <v>41</v>
      </c>
      <c r="B33" s="1379"/>
      <c r="C33" s="196"/>
      <c r="D33" s="196">
        <v>8</v>
      </c>
      <c r="E33" s="899" t="s">
        <v>570</v>
      </c>
      <c r="F33" s="1278">
        <v>0</v>
      </c>
      <c r="G33" s="196"/>
      <c r="H33" s="196"/>
      <c r="I33" s="1382">
        <v>5000</v>
      </c>
      <c r="J33" s="196"/>
      <c r="K33" s="1382">
        <f>I33</f>
        <v>5000</v>
      </c>
      <c r="M33" s="198"/>
      <c r="N33" s="196"/>
      <c r="O33" s="196"/>
      <c r="P33" s="196"/>
      <c r="Q33" s="659">
        <f>K33</f>
        <v>5000</v>
      </c>
    </row>
    <row r="34" spans="1:19" ht="13.5">
      <c r="A34" s="1391"/>
      <c r="B34" s="887">
        <v>4</v>
      </c>
      <c r="C34" s="888" t="s">
        <v>134</v>
      </c>
      <c r="D34" s="889"/>
      <c r="E34" s="889"/>
      <c r="F34" s="423">
        <f>F35</f>
        <v>13046</v>
      </c>
      <c r="G34" s="423">
        <f t="shared" ref="G34:J34" si="10">G35</f>
        <v>0</v>
      </c>
      <c r="H34" s="423">
        <f t="shared" si="10"/>
        <v>0</v>
      </c>
      <c r="I34" s="423">
        <f t="shared" si="10"/>
        <v>1000</v>
      </c>
      <c r="J34" s="423">
        <f t="shared" si="10"/>
        <v>0</v>
      </c>
      <c r="K34" s="424">
        <f>G34+H34+I34+J34</f>
        <v>1000</v>
      </c>
      <c r="L34" s="890"/>
      <c r="M34" s="891"/>
      <c r="N34" s="626"/>
      <c r="O34" s="626"/>
      <c r="P34" s="626"/>
      <c r="Q34" s="427">
        <f t="shared" si="9"/>
        <v>1000</v>
      </c>
    </row>
    <row r="35" spans="1:19">
      <c r="A35" s="1391"/>
      <c r="B35" s="882" t="s">
        <v>370</v>
      </c>
      <c r="C35" s="892" t="s">
        <v>286</v>
      </c>
      <c r="D35" s="893" t="s">
        <v>328</v>
      </c>
      <c r="E35" s="904"/>
      <c r="F35" s="1279">
        <f>F36+F37+F38+F39+F40+F41</f>
        <v>13046</v>
      </c>
      <c r="G35" s="1279">
        <f t="shared" ref="G35:J35" si="11">G36+G37+G38+G39+G40+G41</f>
        <v>0</v>
      </c>
      <c r="H35" s="1279">
        <f t="shared" si="11"/>
        <v>0</v>
      </c>
      <c r="I35" s="1279">
        <f t="shared" si="11"/>
        <v>1000</v>
      </c>
      <c r="J35" s="1279">
        <f t="shared" si="11"/>
        <v>0</v>
      </c>
      <c r="K35" s="1395">
        <f t="shared" ref="K35:K41" si="12">G35+H35+I35+J35</f>
        <v>1000</v>
      </c>
      <c r="L35" s="895"/>
      <c r="M35" s="896"/>
      <c r="N35" s="780"/>
      <c r="O35" s="780"/>
      <c r="P35" s="780"/>
      <c r="Q35" s="442">
        <f t="shared" si="9"/>
        <v>1000</v>
      </c>
    </row>
    <row r="36" spans="1:19" s="193" customFormat="1">
      <c r="A36" s="1391">
        <v>41</v>
      </c>
      <c r="B36" s="909"/>
      <c r="C36" s="910"/>
      <c r="D36" s="1080" t="s">
        <v>52</v>
      </c>
      <c r="E36" s="899" t="s">
        <v>533</v>
      </c>
      <c r="F36" s="1278">
        <v>9000</v>
      </c>
      <c r="G36" s="800"/>
      <c r="H36" s="800"/>
      <c r="I36" s="1387">
        <v>0</v>
      </c>
      <c r="J36" s="911"/>
      <c r="K36" s="1396">
        <f t="shared" si="12"/>
        <v>0</v>
      </c>
      <c r="L36" s="912"/>
      <c r="M36" s="905"/>
      <c r="N36" s="800"/>
      <c r="O36" s="800"/>
      <c r="P36" s="800"/>
      <c r="Q36" s="649">
        <f t="shared" si="9"/>
        <v>0</v>
      </c>
    </row>
    <row r="37" spans="1:19" s="193" customFormat="1">
      <c r="A37" s="1391">
        <v>72</v>
      </c>
      <c r="B37" s="909"/>
      <c r="C37" s="910"/>
      <c r="D37" s="1080" t="s">
        <v>52</v>
      </c>
      <c r="E37" s="899" t="s">
        <v>561</v>
      </c>
      <c r="F37" s="1278">
        <v>2250</v>
      </c>
      <c r="G37" s="800"/>
      <c r="H37" s="800"/>
      <c r="I37" s="1387">
        <v>0</v>
      </c>
      <c r="J37" s="911"/>
      <c r="K37" s="1396">
        <f t="shared" si="12"/>
        <v>0</v>
      </c>
      <c r="L37" s="912"/>
      <c r="M37" s="905"/>
      <c r="N37" s="800"/>
      <c r="O37" s="800"/>
      <c r="P37" s="800"/>
      <c r="Q37" s="649">
        <f t="shared" si="9"/>
        <v>0</v>
      </c>
    </row>
    <row r="38" spans="1:19">
      <c r="A38" s="1391">
        <v>41</v>
      </c>
      <c r="B38" s="913"/>
      <c r="C38" s="897"/>
      <c r="D38" s="898" t="s">
        <v>53</v>
      </c>
      <c r="E38" s="899" t="s">
        <v>331</v>
      </c>
      <c r="F38" s="1278">
        <v>500</v>
      </c>
      <c r="G38" s="788"/>
      <c r="H38" s="788"/>
      <c r="I38" s="1382">
        <v>1000</v>
      </c>
      <c r="J38" s="901"/>
      <c r="K38" s="1396">
        <f t="shared" si="12"/>
        <v>1000</v>
      </c>
      <c r="L38" s="902"/>
      <c r="M38" s="903"/>
      <c r="N38" s="788"/>
      <c r="O38" s="788"/>
      <c r="P38" s="788"/>
      <c r="Q38" s="649">
        <f t="shared" si="9"/>
        <v>1000</v>
      </c>
    </row>
    <row r="39" spans="1:19" ht="12.75" customHeight="1">
      <c r="A39" s="1391"/>
      <c r="B39" s="913"/>
      <c r="C39" s="897"/>
      <c r="D39" s="898" t="s">
        <v>54</v>
      </c>
      <c r="E39" s="899" t="s">
        <v>460</v>
      </c>
      <c r="F39" s="1278">
        <v>896</v>
      </c>
      <c r="G39" s="788"/>
      <c r="H39" s="788"/>
      <c r="I39" s="1382">
        <v>0</v>
      </c>
      <c r="J39" s="901"/>
      <c r="K39" s="1396">
        <f t="shared" si="12"/>
        <v>0</v>
      </c>
      <c r="L39" s="902"/>
      <c r="M39" s="903"/>
      <c r="N39" s="788"/>
      <c r="O39" s="788"/>
      <c r="P39" s="788"/>
      <c r="Q39" s="649">
        <f t="shared" si="9"/>
        <v>0</v>
      </c>
    </row>
    <row r="40" spans="1:19">
      <c r="A40" s="1391">
        <v>41</v>
      </c>
      <c r="B40" s="913"/>
      <c r="C40" s="897"/>
      <c r="D40" s="898" t="s">
        <v>55</v>
      </c>
      <c r="E40" s="899" t="s">
        <v>518</v>
      </c>
      <c r="F40" s="1278">
        <v>400</v>
      </c>
      <c r="G40" s="788"/>
      <c r="H40" s="788"/>
      <c r="I40" s="1382">
        <v>0</v>
      </c>
      <c r="J40" s="901"/>
      <c r="K40" s="1396">
        <f t="shared" si="12"/>
        <v>0</v>
      </c>
      <c r="L40" s="902"/>
      <c r="M40" s="903"/>
      <c r="N40" s="788"/>
      <c r="O40" s="788"/>
      <c r="P40" s="788"/>
      <c r="Q40" s="649">
        <f t="shared" si="9"/>
        <v>0</v>
      </c>
    </row>
    <row r="41" spans="1:19">
      <c r="A41" s="1391">
        <v>41</v>
      </c>
      <c r="B41" s="913"/>
      <c r="C41" s="897"/>
      <c r="D41" s="898" t="s">
        <v>56</v>
      </c>
      <c r="E41" s="899" t="s">
        <v>542</v>
      </c>
      <c r="F41" s="1278">
        <v>0</v>
      </c>
      <c r="G41" s="788"/>
      <c r="H41" s="788"/>
      <c r="I41" s="1382">
        <v>0</v>
      </c>
      <c r="J41" s="901"/>
      <c r="K41" s="1396">
        <f t="shared" si="12"/>
        <v>0</v>
      </c>
      <c r="L41" s="902"/>
      <c r="M41" s="903"/>
      <c r="N41" s="788"/>
      <c r="O41" s="788"/>
      <c r="P41" s="788"/>
      <c r="Q41" s="649">
        <f t="shared" si="9"/>
        <v>0</v>
      </c>
    </row>
    <row r="42" spans="1:19" ht="13.5" customHeight="1">
      <c r="A42" s="1391"/>
      <c r="B42" s="887">
        <v>5</v>
      </c>
      <c r="C42" s="888" t="s">
        <v>332</v>
      </c>
      <c r="D42" s="1081"/>
      <c r="E42" s="914"/>
      <c r="F42" s="423">
        <f>F43</f>
        <v>0</v>
      </c>
      <c r="G42" s="423">
        <f t="shared" ref="G42:K42" si="13">G43</f>
        <v>0</v>
      </c>
      <c r="H42" s="423">
        <f t="shared" si="13"/>
        <v>0</v>
      </c>
      <c r="I42" s="423">
        <f t="shared" si="13"/>
        <v>0</v>
      </c>
      <c r="J42" s="423">
        <f t="shared" si="13"/>
        <v>0</v>
      </c>
      <c r="K42" s="424">
        <f t="shared" si="13"/>
        <v>0</v>
      </c>
      <c r="L42" s="890"/>
      <c r="M42" s="891"/>
      <c r="N42" s="626"/>
      <c r="O42" s="626"/>
      <c r="P42" s="626"/>
      <c r="Q42" s="427">
        <f t="shared" si="9"/>
        <v>0</v>
      </c>
    </row>
    <row r="43" spans="1:19">
      <c r="A43" s="1391"/>
      <c r="B43" s="882" t="s">
        <v>371</v>
      </c>
      <c r="C43" s="892" t="s">
        <v>122</v>
      </c>
      <c r="D43" s="893" t="s">
        <v>123</v>
      </c>
      <c r="E43" s="904"/>
      <c r="F43" s="1279">
        <f>F44+F45+F46+F47+F48</f>
        <v>0</v>
      </c>
      <c r="G43" s="1279">
        <f t="shared" ref="G43:J43" si="14">G44+G45+G46+G47+G48</f>
        <v>0</v>
      </c>
      <c r="H43" s="1279">
        <f t="shared" si="14"/>
        <v>0</v>
      </c>
      <c r="I43" s="1279">
        <f t="shared" si="14"/>
        <v>0</v>
      </c>
      <c r="J43" s="1279">
        <f t="shared" si="14"/>
        <v>0</v>
      </c>
      <c r="K43" s="1395">
        <f>I43</f>
        <v>0</v>
      </c>
      <c r="L43" s="895"/>
      <c r="M43" s="896"/>
      <c r="N43" s="780"/>
      <c r="O43" s="780"/>
      <c r="P43" s="780"/>
      <c r="Q43" s="425">
        <f t="shared" si="9"/>
        <v>0</v>
      </c>
    </row>
    <row r="44" spans="1:19" ht="18" customHeight="1">
      <c r="A44" s="1391">
        <v>41</v>
      </c>
      <c r="B44" s="882"/>
      <c r="C44" s="910"/>
      <c r="D44" s="915" t="s">
        <v>255</v>
      </c>
      <c r="E44" s="916" t="s">
        <v>404</v>
      </c>
      <c r="F44" s="918">
        <v>0</v>
      </c>
      <c r="G44" s="917"/>
      <c r="H44" s="917"/>
      <c r="I44" s="918"/>
      <c r="J44" s="919"/>
      <c r="K44" s="1394">
        <f t="shared" ref="K44:K48" si="15">I44</f>
        <v>0</v>
      </c>
      <c r="L44" s="920"/>
      <c r="M44" s="921"/>
      <c r="N44" s="917"/>
      <c r="O44" s="917"/>
      <c r="P44" s="917"/>
      <c r="Q44" s="649">
        <f t="shared" si="9"/>
        <v>0</v>
      </c>
      <c r="S44" s="434"/>
    </row>
    <row r="45" spans="1:19" ht="14.25" customHeight="1">
      <c r="A45" s="1391">
        <v>41</v>
      </c>
      <c r="B45" s="882"/>
      <c r="C45" s="910"/>
      <c r="D45" s="915" t="s">
        <v>53</v>
      </c>
      <c r="E45" s="922" t="s">
        <v>405</v>
      </c>
      <c r="F45" s="1281">
        <v>0</v>
      </c>
      <c r="G45" s="917"/>
      <c r="H45" s="917"/>
      <c r="I45" s="918"/>
      <c r="J45" s="919"/>
      <c r="K45" s="1394">
        <f t="shared" si="15"/>
        <v>0</v>
      </c>
      <c r="L45" s="920"/>
      <c r="M45" s="921"/>
      <c r="N45" s="917"/>
      <c r="O45" s="917"/>
      <c r="P45" s="917"/>
      <c r="Q45" s="649">
        <f t="shared" si="9"/>
        <v>0</v>
      </c>
    </row>
    <row r="46" spans="1:19" ht="15" customHeight="1">
      <c r="A46" s="1391">
        <v>41</v>
      </c>
      <c r="B46" s="882"/>
      <c r="C46" s="910"/>
      <c r="D46" s="915" t="s">
        <v>54</v>
      </c>
      <c r="E46" s="922" t="s">
        <v>407</v>
      </c>
      <c r="F46" s="1281">
        <v>0</v>
      </c>
      <c r="G46" s="917"/>
      <c r="H46" s="917"/>
      <c r="I46" s="918"/>
      <c r="J46" s="919"/>
      <c r="K46" s="1394">
        <f t="shared" si="15"/>
        <v>0</v>
      </c>
      <c r="L46" s="920"/>
      <c r="M46" s="921"/>
      <c r="N46" s="917"/>
      <c r="O46" s="917"/>
      <c r="P46" s="917"/>
      <c r="Q46" s="649">
        <f t="shared" si="9"/>
        <v>0</v>
      </c>
    </row>
    <row r="47" spans="1:19" ht="18.75" customHeight="1">
      <c r="A47" s="1391">
        <v>41</v>
      </c>
      <c r="B47" s="882"/>
      <c r="C47" s="910"/>
      <c r="D47" s="915" t="s">
        <v>55</v>
      </c>
      <c r="E47" s="916" t="s">
        <v>462</v>
      </c>
      <c r="F47" s="918">
        <v>0</v>
      </c>
      <c r="G47" s="917"/>
      <c r="H47" s="917"/>
      <c r="I47" s="918"/>
      <c r="J47" s="919"/>
      <c r="K47" s="1394">
        <f t="shared" si="15"/>
        <v>0</v>
      </c>
      <c r="L47" s="920"/>
      <c r="M47" s="921"/>
      <c r="N47" s="917"/>
      <c r="O47" s="917"/>
      <c r="P47" s="917"/>
      <c r="Q47" s="649">
        <f t="shared" si="9"/>
        <v>0</v>
      </c>
    </row>
    <row r="48" spans="1:19" ht="13.5" thickBot="1">
      <c r="A48" s="1397">
        <v>41</v>
      </c>
      <c r="B48" s="1398"/>
      <c r="C48" s="1399"/>
      <c r="D48" s="1400" t="s">
        <v>56</v>
      </c>
      <c r="E48" s="1401" t="s">
        <v>406</v>
      </c>
      <c r="F48" s="1402">
        <v>0</v>
      </c>
      <c r="G48" s="815"/>
      <c r="H48" s="815"/>
      <c r="I48" s="1403">
        <v>0</v>
      </c>
      <c r="J48" s="1404"/>
      <c r="K48" s="1405">
        <f t="shared" si="15"/>
        <v>0</v>
      </c>
      <c r="L48" s="902"/>
      <c r="M48" s="923"/>
      <c r="N48" s="924"/>
      <c r="O48" s="925"/>
      <c r="P48" s="924"/>
      <c r="Q48" s="1086">
        <f t="shared" si="9"/>
        <v>0</v>
      </c>
    </row>
    <row r="49" spans="1:17" s="126" customFormat="1" ht="15">
      <c r="A49" s="119"/>
      <c r="B49" s="124"/>
      <c r="C49" s="125"/>
      <c r="D49" s="123"/>
      <c r="E49" s="123"/>
      <c r="F49" s="123"/>
      <c r="G49" s="123"/>
      <c r="H49" s="123"/>
      <c r="I49" s="1082"/>
      <c r="J49" s="123"/>
      <c r="K49" s="435"/>
      <c r="L49" s="123"/>
      <c r="M49" s="123"/>
      <c r="N49" s="123"/>
      <c r="O49" s="123"/>
      <c r="P49" s="123"/>
      <c r="Q49" s="435"/>
    </row>
    <row r="50" spans="1:17">
      <c r="G50" s="120"/>
      <c r="H50" s="120"/>
      <c r="I50" s="189"/>
      <c r="J50" s="189"/>
      <c r="K50" s="436"/>
      <c r="L50" s="148"/>
      <c r="M50" s="190"/>
      <c r="N50" s="190"/>
      <c r="O50" s="190"/>
      <c r="P50" s="190"/>
      <c r="Q50" s="190"/>
    </row>
    <row r="51" spans="1:17">
      <c r="G51" s="120"/>
      <c r="H51" s="120"/>
      <c r="I51" s="120"/>
      <c r="J51" s="120"/>
      <c r="K51" s="437"/>
      <c r="M51" s="120"/>
      <c r="N51" s="432"/>
      <c r="O51" s="120"/>
      <c r="P51" s="120"/>
      <c r="Q51" s="120"/>
    </row>
    <row r="52" spans="1:17">
      <c r="G52" s="120"/>
      <c r="H52" s="120"/>
      <c r="I52" s="120"/>
      <c r="J52" s="120"/>
      <c r="K52" s="437"/>
      <c r="M52" s="120"/>
      <c r="N52" s="120"/>
      <c r="O52" s="120"/>
      <c r="P52" s="120"/>
      <c r="Q52" s="120"/>
    </row>
  </sheetData>
  <mergeCells count="17">
    <mergeCell ref="I6:I7"/>
    <mergeCell ref="K6:K7"/>
    <mergeCell ref="D5:K5"/>
    <mergeCell ref="M5:P5"/>
    <mergeCell ref="F6:F7"/>
    <mergeCell ref="Q3:Q7"/>
    <mergeCell ref="M3:P3"/>
    <mergeCell ref="N6:N7"/>
    <mergeCell ref="O6:O7"/>
    <mergeCell ref="J6:J7"/>
    <mergeCell ref="P6:P7"/>
    <mergeCell ref="B4:K4"/>
    <mergeCell ref="M6:M7"/>
    <mergeCell ref="A3:K3"/>
    <mergeCell ref="M4:P4"/>
    <mergeCell ref="G6:G7"/>
    <mergeCell ref="H6:H7"/>
  </mergeCells>
  <phoneticPr fontId="2" type="noConversion"/>
  <pageMargins left="1.358695652173913E-2" right="0.75" top="0.69" bottom="0.5" header="0.4921259845" footer="0.4921259845"/>
  <pageSetup paperSize="9" scale="75" orientation="landscape" r:id="rId1"/>
  <headerFooter alignWithMargins="0">
    <oddFooter>&amp;C
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2:AA52"/>
  <sheetViews>
    <sheetView topLeftCell="C2" zoomScale="85" zoomScaleNormal="85" workbookViewId="0">
      <selection activeCell="I32" sqref="I32"/>
    </sheetView>
  </sheetViews>
  <sheetFormatPr defaultRowHeight="12.75"/>
  <cols>
    <col min="1" max="1" width="6.42578125" style="10" customWidth="1"/>
    <col min="2" max="2" width="5.5703125" style="9" customWidth="1"/>
    <col min="3" max="3" width="7.28515625" customWidth="1"/>
    <col min="4" max="4" width="2.28515625" customWidth="1"/>
    <col min="5" max="5" width="46.85546875" customWidth="1"/>
    <col min="6" max="6" width="11" customWidth="1"/>
    <col min="7" max="7" width="7.28515625" customWidth="1"/>
    <col min="8" max="8" width="6.28515625" customWidth="1"/>
    <col min="9" max="9" width="7.5703125" customWidth="1"/>
    <col min="10" max="11" width="7.42578125" customWidth="1"/>
    <col min="12" max="12" width="0.42578125" style="126" customWidth="1"/>
    <col min="13" max="14" width="8.28515625" customWidth="1"/>
    <col min="15" max="15" width="6.140625" customWidth="1"/>
    <col min="16" max="16" width="8.42578125" customWidth="1"/>
    <col min="17" max="17" width="7.42578125" customWidth="1"/>
    <col min="18" max="18" width="7.28515625" customWidth="1"/>
    <col min="19" max="19" width="0.42578125" style="126" customWidth="1"/>
  </cols>
  <sheetData>
    <row r="2" spans="1:23" ht="18.75">
      <c r="B2" s="188" t="s">
        <v>201</v>
      </c>
    </row>
    <row r="3" spans="1:23" ht="9.75" customHeight="1" thickBot="1"/>
    <row r="4" spans="1:23" ht="13.5" customHeight="1">
      <c r="A4" s="1429" t="s">
        <v>559</v>
      </c>
      <c r="B4" s="1484"/>
      <c r="C4" s="1484"/>
      <c r="D4" s="1484"/>
      <c r="E4" s="1484"/>
      <c r="F4" s="1484"/>
      <c r="G4" s="1484"/>
      <c r="H4" s="1484"/>
      <c r="I4" s="1484"/>
      <c r="J4" s="1484"/>
      <c r="K4" s="1485"/>
      <c r="L4" s="590"/>
      <c r="M4" s="1361"/>
      <c r="N4" s="1362"/>
      <c r="O4" s="1362"/>
      <c r="P4" s="1362"/>
      <c r="Q4" s="1362"/>
      <c r="R4" s="1363"/>
      <c r="S4" s="140"/>
      <c r="T4" s="1420" t="s">
        <v>560</v>
      </c>
    </row>
    <row r="5" spans="1:23" ht="18.75" customHeight="1">
      <c r="A5" s="217"/>
      <c r="B5" s="1423" t="s">
        <v>60</v>
      </c>
      <c r="C5" s="1426"/>
      <c r="D5" s="1426"/>
      <c r="E5" s="1426"/>
      <c r="F5" s="1426"/>
      <c r="G5" s="1426"/>
      <c r="H5" s="1426"/>
      <c r="I5" s="1426"/>
      <c r="J5" s="1426"/>
      <c r="K5" s="1427"/>
      <c r="L5" s="591"/>
      <c r="M5" s="1435" t="s">
        <v>59</v>
      </c>
      <c r="N5" s="1423"/>
      <c r="O5" s="1444"/>
      <c r="P5" s="1444"/>
      <c r="Q5" s="1444"/>
      <c r="R5" s="1445"/>
      <c r="S5" s="150"/>
      <c r="T5" s="1421"/>
    </row>
    <row r="6" spans="1:23">
      <c r="A6" s="217" t="s">
        <v>355</v>
      </c>
      <c r="B6" s="1354" t="s">
        <v>372</v>
      </c>
      <c r="C6" s="210" t="s">
        <v>57</v>
      </c>
      <c r="D6" s="1425" t="s">
        <v>58</v>
      </c>
      <c r="E6" s="1426"/>
      <c r="F6" s="1426"/>
      <c r="G6" s="1426"/>
      <c r="H6" s="1426"/>
      <c r="I6" s="1426"/>
      <c r="J6" s="1426"/>
      <c r="K6" s="1427"/>
      <c r="L6" s="11"/>
      <c r="M6" s="1487" t="s">
        <v>58</v>
      </c>
      <c r="N6" s="1425"/>
      <c r="O6" s="1444"/>
      <c r="P6" s="1444"/>
      <c r="Q6" s="1444"/>
      <c r="R6" s="1445"/>
      <c r="S6" s="11"/>
      <c r="T6" s="1421"/>
    </row>
    <row r="7" spans="1:23" ht="38.25" customHeight="1">
      <c r="A7" s="218" t="s">
        <v>358</v>
      </c>
      <c r="B7" s="211" t="s">
        <v>350</v>
      </c>
      <c r="C7" s="210" t="s">
        <v>115</v>
      </c>
      <c r="D7" s="210"/>
      <c r="E7" s="212" t="s">
        <v>51</v>
      </c>
      <c r="F7" s="1418" t="s">
        <v>547</v>
      </c>
      <c r="G7" s="1418" t="s">
        <v>478</v>
      </c>
      <c r="H7" s="1418" t="s">
        <v>477</v>
      </c>
      <c r="I7" s="1418" t="s">
        <v>476</v>
      </c>
      <c r="J7" s="1418" t="s">
        <v>219</v>
      </c>
      <c r="K7" s="1416" t="s">
        <v>475</v>
      </c>
      <c r="L7" s="151"/>
      <c r="M7" s="1439" t="s">
        <v>547</v>
      </c>
      <c r="N7" s="1437" t="s">
        <v>535</v>
      </c>
      <c r="O7" s="1437" t="s">
        <v>222</v>
      </c>
      <c r="P7" s="1437" t="s">
        <v>484</v>
      </c>
      <c r="Q7" s="1437" t="s">
        <v>483</v>
      </c>
      <c r="R7" s="1486" t="s">
        <v>475</v>
      </c>
      <c r="S7" s="151"/>
      <c r="T7" s="1421"/>
    </row>
    <row r="8" spans="1:23" ht="42.75" customHeight="1">
      <c r="A8" s="217"/>
      <c r="B8" s="1354"/>
      <c r="C8" s="210"/>
      <c r="D8" s="210"/>
      <c r="E8" s="212"/>
      <c r="F8" s="1418"/>
      <c r="G8" s="1418"/>
      <c r="H8" s="1418"/>
      <c r="I8" s="1418"/>
      <c r="J8" s="1418"/>
      <c r="K8" s="1419"/>
      <c r="L8" s="151"/>
      <c r="M8" s="1488"/>
      <c r="N8" s="1437"/>
      <c r="O8" s="1437"/>
      <c r="P8" s="1437"/>
      <c r="Q8" s="1437"/>
      <c r="R8" s="1486"/>
      <c r="S8" s="151"/>
      <c r="T8" s="1421"/>
    </row>
    <row r="9" spans="1:23" ht="15">
      <c r="A9" s="1087"/>
      <c r="B9" s="1088" t="s">
        <v>208</v>
      </c>
      <c r="C9" s="766"/>
      <c r="D9" s="767"/>
      <c r="E9" s="767"/>
      <c r="F9" s="1282">
        <f>F10+F15+F18+F24+F30+F33</f>
        <v>25435</v>
      </c>
      <c r="G9" s="1282">
        <f t="shared" ref="G9:K9" si="0">G10+G15+G18+G24+G30+G33</f>
        <v>0</v>
      </c>
      <c r="H9" s="1282">
        <f t="shared" si="0"/>
        <v>0</v>
      </c>
      <c r="I9" s="1282">
        <f t="shared" si="0"/>
        <v>32500</v>
      </c>
      <c r="J9" s="1282">
        <f t="shared" si="0"/>
        <v>0</v>
      </c>
      <c r="K9" s="1356">
        <f t="shared" si="0"/>
        <v>32500</v>
      </c>
      <c r="L9" s="770"/>
      <c r="M9" s="771">
        <f>M24</f>
        <v>30746</v>
      </c>
      <c r="N9" s="769">
        <f>N24</f>
        <v>0</v>
      </c>
      <c r="O9" s="769"/>
      <c r="P9" s="769">
        <f>P10+P15+P18+P24</f>
        <v>0</v>
      </c>
      <c r="Q9" s="769">
        <f>Q10+Q15+Q18+Q24</f>
        <v>0</v>
      </c>
      <c r="R9" s="984">
        <f>N9+P9+Q9</f>
        <v>0</v>
      </c>
      <c r="S9" s="770"/>
      <c r="T9" s="1123">
        <f>K9+R9</f>
        <v>32500</v>
      </c>
    </row>
    <row r="10" spans="1:23" ht="15">
      <c r="A10" s="1087"/>
      <c r="B10" s="1089">
        <v>1</v>
      </c>
      <c r="C10" s="772" t="s">
        <v>125</v>
      </c>
      <c r="D10" s="773"/>
      <c r="E10" s="773"/>
      <c r="F10" s="809">
        <f>F11</f>
        <v>550</v>
      </c>
      <c r="G10" s="809">
        <f t="shared" ref="G10:K10" si="1">G11</f>
        <v>0</v>
      </c>
      <c r="H10" s="809">
        <f t="shared" si="1"/>
        <v>0</v>
      </c>
      <c r="I10" s="809">
        <f t="shared" si="1"/>
        <v>0</v>
      </c>
      <c r="J10" s="809">
        <f t="shared" si="1"/>
        <v>0</v>
      </c>
      <c r="K10" s="1357">
        <f t="shared" si="1"/>
        <v>0</v>
      </c>
      <c r="L10" s="775"/>
      <c r="M10" s="776"/>
      <c r="N10" s="668"/>
      <c r="O10" s="668"/>
      <c r="P10" s="668"/>
      <c r="Q10" s="668"/>
      <c r="R10" s="499"/>
      <c r="S10" s="775"/>
      <c r="T10" s="517">
        <f>K10+R10</f>
        <v>0</v>
      </c>
    </row>
    <row r="11" spans="1:23" ht="15">
      <c r="A11" s="1087"/>
      <c r="B11" s="1090" t="s">
        <v>377</v>
      </c>
      <c r="C11" s="777" t="s">
        <v>124</v>
      </c>
      <c r="D11" s="778" t="s">
        <v>125</v>
      </c>
      <c r="E11" s="779"/>
      <c r="F11" s="796">
        <f>F12+F13+F14</f>
        <v>550</v>
      </c>
      <c r="G11" s="796">
        <f t="shared" ref="G11:K11" si="2">G12+G13+G14</f>
        <v>0</v>
      </c>
      <c r="H11" s="796">
        <f t="shared" si="2"/>
        <v>0</v>
      </c>
      <c r="I11" s="796">
        <f t="shared" si="2"/>
        <v>0</v>
      </c>
      <c r="J11" s="796">
        <f t="shared" si="2"/>
        <v>0</v>
      </c>
      <c r="K11" s="1358">
        <f t="shared" si="2"/>
        <v>0</v>
      </c>
      <c r="L11" s="783"/>
      <c r="M11" s="784"/>
      <c r="N11" s="781"/>
      <c r="O11" s="781"/>
      <c r="P11" s="781"/>
      <c r="Q11" s="781"/>
      <c r="R11" s="500"/>
      <c r="S11" s="783"/>
      <c r="T11" s="519">
        <f>K11+R11</f>
        <v>0</v>
      </c>
    </row>
    <row r="12" spans="1:23" ht="15">
      <c r="A12" s="1087">
        <v>41</v>
      </c>
      <c r="B12" s="1091"/>
      <c r="C12" s="785"/>
      <c r="D12" s="786" t="s">
        <v>52</v>
      </c>
      <c r="E12" s="787" t="s">
        <v>236</v>
      </c>
      <c r="F12" s="790">
        <v>550</v>
      </c>
      <c r="G12" s="788"/>
      <c r="H12" s="789"/>
      <c r="I12" s="1388">
        <v>0</v>
      </c>
      <c r="J12" s="789"/>
      <c r="K12" s="670">
        <f>I12</f>
        <v>0</v>
      </c>
      <c r="L12" s="791"/>
      <c r="M12" s="792"/>
      <c r="N12" s="789"/>
      <c r="O12" s="789"/>
      <c r="P12" s="789"/>
      <c r="Q12" s="789"/>
      <c r="R12" s="985"/>
      <c r="S12" s="791"/>
      <c r="T12" s="1364">
        <f>K12+R12</f>
        <v>0</v>
      </c>
    </row>
    <row r="13" spans="1:23" ht="15">
      <c r="A13" s="1087">
        <v>41</v>
      </c>
      <c r="B13" s="1091"/>
      <c r="C13" s="785"/>
      <c r="D13" s="786" t="s">
        <v>53</v>
      </c>
      <c r="E13" s="787" t="s">
        <v>237</v>
      </c>
      <c r="F13" s="790"/>
      <c r="G13" s="788"/>
      <c r="H13" s="789"/>
      <c r="I13" s="790"/>
      <c r="J13" s="789"/>
      <c r="K13" s="670"/>
      <c r="L13" s="791"/>
      <c r="M13" s="792"/>
      <c r="N13" s="789"/>
      <c r="O13" s="789"/>
      <c r="P13" s="789"/>
      <c r="Q13" s="789"/>
      <c r="R13" s="985"/>
      <c r="S13" s="791"/>
      <c r="T13" s="991"/>
    </row>
    <row r="14" spans="1:23" ht="30">
      <c r="A14" s="1087">
        <v>41</v>
      </c>
      <c r="B14" s="1091"/>
      <c r="C14" s="785"/>
      <c r="D14" s="786" t="s">
        <v>54</v>
      </c>
      <c r="E14" s="793" t="s">
        <v>238</v>
      </c>
      <c r="F14" s="1283"/>
      <c r="G14" s="788"/>
      <c r="H14" s="789"/>
      <c r="I14" s="790"/>
      <c r="J14" s="789"/>
      <c r="K14" s="670"/>
      <c r="L14" s="791"/>
      <c r="M14" s="792"/>
      <c r="N14" s="789"/>
      <c r="O14" s="789"/>
      <c r="P14" s="789"/>
      <c r="Q14" s="789"/>
      <c r="R14" s="985"/>
      <c r="S14" s="791"/>
      <c r="T14" s="991"/>
      <c r="U14" s="434"/>
    </row>
    <row r="15" spans="1:23" ht="15">
      <c r="A15" s="1087"/>
      <c r="B15" s="1089">
        <v>2</v>
      </c>
      <c r="C15" s="772" t="s">
        <v>243</v>
      </c>
      <c r="D15" s="773"/>
      <c r="E15" s="773"/>
      <c r="F15" s="668">
        <f>F16</f>
        <v>1500</v>
      </c>
      <c r="G15" s="626"/>
      <c r="H15" s="668"/>
      <c r="I15" s="668">
        <f>I16</f>
        <v>2000</v>
      </c>
      <c r="J15" s="668"/>
      <c r="K15" s="774">
        <f>I15</f>
        <v>2000</v>
      </c>
      <c r="L15" s="775"/>
      <c r="M15" s="776"/>
      <c r="N15" s="668"/>
      <c r="O15" s="668"/>
      <c r="P15" s="668"/>
      <c r="Q15" s="668"/>
      <c r="R15" s="499"/>
      <c r="S15" s="775"/>
      <c r="T15" s="517">
        <f>K15+R15</f>
        <v>2000</v>
      </c>
      <c r="V15" s="195"/>
    </row>
    <row r="16" spans="1:23" ht="15">
      <c r="A16" s="1087"/>
      <c r="B16" s="1090" t="s">
        <v>399</v>
      </c>
      <c r="C16" s="777" t="s">
        <v>32</v>
      </c>
      <c r="D16" s="778" t="s">
        <v>260</v>
      </c>
      <c r="E16" s="779"/>
      <c r="F16" s="796">
        <f>F17</f>
        <v>1500</v>
      </c>
      <c r="G16" s="780"/>
      <c r="H16" s="794"/>
      <c r="I16" s="781">
        <f>I17</f>
        <v>2000</v>
      </c>
      <c r="J16" s="781"/>
      <c r="K16" s="782">
        <f>I16</f>
        <v>2000</v>
      </c>
      <c r="L16" s="783"/>
      <c r="M16" s="784"/>
      <c r="N16" s="781"/>
      <c r="O16" s="781"/>
      <c r="P16" s="781"/>
      <c r="Q16" s="781"/>
      <c r="R16" s="500"/>
      <c r="S16" s="783"/>
      <c r="T16" s="521">
        <f>K16+R16</f>
        <v>2000</v>
      </c>
      <c r="W16" s="195"/>
    </row>
    <row r="17" spans="1:27" ht="15">
      <c r="A17" s="1087">
        <v>41</v>
      </c>
      <c r="B17" s="1091"/>
      <c r="C17" s="785"/>
      <c r="D17" s="786" t="s">
        <v>52</v>
      </c>
      <c r="E17" s="795" t="s">
        <v>74</v>
      </c>
      <c r="F17" s="802">
        <v>1500</v>
      </c>
      <c r="G17" s="788"/>
      <c r="H17" s="789"/>
      <c r="I17" s="1388">
        <v>2000</v>
      </c>
      <c r="J17" s="789"/>
      <c r="K17" s="670">
        <f>I17</f>
        <v>2000</v>
      </c>
      <c r="L17" s="791"/>
      <c r="M17" s="792"/>
      <c r="N17" s="789"/>
      <c r="O17" s="789"/>
      <c r="P17" s="789"/>
      <c r="Q17" s="789"/>
      <c r="R17" s="985"/>
      <c r="S17" s="791"/>
      <c r="T17" s="991">
        <f>K17+R17</f>
        <v>2000</v>
      </c>
      <c r="W17" s="195"/>
    </row>
    <row r="18" spans="1:27" ht="15">
      <c r="A18" s="1087"/>
      <c r="B18" s="1089">
        <v>3</v>
      </c>
      <c r="C18" s="772" t="s">
        <v>24</v>
      </c>
      <c r="D18" s="773"/>
      <c r="E18" s="773"/>
      <c r="F18" s="668">
        <f>F19</f>
        <v>16135</v>
      </c>
      <c r="G18" s="668">
        <f t="shared" ref="G18:K18" si="3">G19</f>
        <v>0</v>
      </c>
      <c r="H18" s="668">
        <f t="shared" si="3"/>
        <v>0</v>
      </c>
      <c r="I18" s="668">
        <f t="shared" si="3"/>
        <v>7500</v>
      </c>
      <c r="J18" s="668">
        <f t="shared" si="3"/>
        <v>0</v>
      </c>
      <c r="K18" s="499">
        <f t="shared" si="3"/>
        <v>7500</v>
      </c>
      <c r="L18" s="775"/>
      <c r="M18" s="776"/>
      <c r="N18" s="668"/>
      <c r="O18" s="668"/>
      <c r="P18" s="668"/>
      <c r="Q18" s="668"/>
      <c r="R18" s="499"/>
      <c r="S18" s="775"/>
      <c r="T18" s="517">
        <f>K18+R18</f>
        <v>7500</v>
      </c>
      <c r="W18" s="195"/>
      <c r="X18" s="434"/>
    </row>
    <row r="19" spans="1:27" ht="15">
      <c r="A19" s="1087"/>
      <c r="B19" s="1090" t="s">
        <v>378</v>
      </c>
      <c r="C19" s="777" t="s">
        <v>32</v>
      </c>
      <c r="D19" s="778" t="s">
        <v>250</v>
      </c>
      <c r="E19" s="779"/>
      <c r="F19" s="796">
        <f>F20+F21+F22+F23</f>
        <v>16135</v>
      </c>
      <c r="G19" s="796">
        <f t="shared" ref="G19:K19" si="4">G20+G21+G22+G23</f>
        <v>0</v>
      </c>
      <c r="H19" s="796">
        <f t="shared" si="4"/>
        <v>0</v>
      </c>
      <c r="I19" s="796">
        <f t="shared" si="4"/>
        <v>7500</v>
      </c>
      <c r="J19" s="796">
        <f t="shared" si="4"/>
        <v>0</v>
      </c>
      <c r="K19" s="1358">
        <f t="shared" si="4"/>
        <v>7500</v>
      </c>
      <c r="L19" s="783"/>
      <c r="M19" s="784"/>
      <c r="N19" s="781"/>
      <c r="O19" s="781"/>
      <c r="P19" s="781"/>
      <c r="Q19" s="781"/>
      <c r="R19" s="500"/>
      <c r="S19" s="783"/>
      <c r="T19" s="521">
        <f>K19+R19</f>
        <v>7500</v>
      </c>
      <c r="W19" s="195"/>
    </row>
    <row r="20" spans="1:27" ht="15">
      <c r="A20" s="1087">
        <v>41</v>
      </c>
      <c r="B20" s="1092"/>
      <c r="C20" s="785"/>
      <c r="D20" s="786" t="s">
        <v>52</v>
      </c>
      <c r="E20" s="787" t="s">
        <v>246</v>
      </c>
      <c r="F20" s="790">
        <v>0</v>
      </c>
      <c r="G20" s="788"/>
      <c r="H20" s="789"/>
      <c r="I20" s="1388">
        <v>0</v>
      </c>
      <c r="J20" s="789"/>
      <c r="K20" s="670">
        <f>G20+H20+I20+J20</f>
        <v>0</v>
      </c>
      <c r="L20" s="791"/>
      <c r="M20" s="792"/>
      <c r="N20" s="789"/>
      <c r="O20" s="789"/>
      <c r="P20" s="789"/>
      <c r="Q20" s="789"/>
      <c r="R20" s="985"/>
      <c r="S20" s="791"/>
      <c r="T20" s="991">
        <f>K20</f>
        <v>0</v>
      </c>
      <c r="W20" s="195"/>
    </row>
    <row r="21" spans="1:27" ht="15">
      <c r="A21" s="1087">
        <v>41</v>
      </c>
      <c r="B21" s="1093"/>
      <c r="C21" s="785"/>
      <c r="D21" s="786" t="s">
        <v>53</v>
      </c>
      <c r="E21" s="787" t="s">
        <v>247</v>
      </c>
      <c r="F21" s="790">
        <v>12000</v>
      </c>
      <c r="G21" s="788"/>
      <c r="H21" s="789"/>
      <c r="I21" s="1388">
        <v>7500</v>
      </c>
      <c r="J21" s="789"/>
      <c r="K21" s="670">
        <f t="shared" ref="K21:K35" si="5">G21+H21+I21+J21</f>
        <v>7500</v>
      </c>
      <c r="L21" s="791"/>
      <c r="M21" s="792"/>
      <c r="N21" s="789"/>
      <c r="O21" s="789"/>
      <c r="P21" s="789"/>
      <c r="Q21" s="789"/>
      <c r="R21" s="985"/>
      <c r="S21" s="791"/>
      <c r="T21" s="991">
        <f t="shared" ref="T21:T23" si="6">K21</f>
        <v>7500</v>
      </c>
      <c r="U21" s="195"/>
      <c r="W21" s="195"/>
    </row>
    <row r="22" spans="1:27" ht="15">
      <c r="A22" s="1087">
        <v>41</v>
      </c>
      <c r="B22" s="1093"/>
      <c r="C22" s="785"/>
      <c r="D22" s="786" t="s">
        <v>54</v>
      </c>
      <c r="E22" s="787" t="s">
        <v>248</v>
      </c>
      <c r="F22" s="790">
        <v>1135</v>
      </c>
      <c r="G22" s="788"/>
      <c r="H22" s="789"/>
      <c r="I22" s="1388">
        <v>0</v>
      </c>
      <c r="J22" s="789"/>
      <c r="K22" s="670">
        <f t="shared" si="5"/>
        <v>0</v>
      </c>
      <c r="L22" s="791"/>
      <c r="M22" s="792"/>
      <c r="N22" s="789"/>
      <c r="O22" s="789"/>
      <c r="P22" s="789"/>
      <c r="Q22" s="789"/>
      <c r="R22" s="985"/>
      <c r="S22" s="791"/>
      <c r="T22" s="991">
        <f t="shared" si="6"/>
        <v>0</v>
      </c>
      <c r="W22" s="195"/>
    </row>
    <row r="23" spans="1:27" ht="15">
      <c r="A23" s="1087">
        <v>41</v>
      </c>
      <c r="B23" s="1093"/>
      <c r="C23" s="785"/>
      <c r="D23" s="797">
        <v>4</v>
      </c>
      <c r="E23" s="787" t="s">
        <v>249</v>
      </c>
      <c r="F23" s="790">
        <v>3000</v>
      </c>
      <c r="G23" s="788"/>
      <c r="H23" s="789"/>
      <c r="I23" s="1388">
        <v>0</v>
      </c>
      <c r="J23" s="789"/>
      <c r="K23" s="670">
        <f t="shared" si="5"/>
        <v>0</v>
      </c>
      <c r="L23" s="791"/>
      <c r="M23" s="792"/>
      <c r="N23" s="789"/>
      <c r="O23" s="789"/>
      <c r="P23" s="789"/>
      <c r="Q23" s="789"/>
      <c r="R23" s="985"/>
      <c r="S23" s="791"/>
      <c r="T23" s="991">
        <f t="shared" si="6"/>
        <v>0</v>
      </c>
      <c r="W23" s="195"/>
    </row>
    <row r="24" spans="1:27" ht="15">
      <c r="A24" s="1087"/>
      <c r="B24" s="1089">
        <v>4</v>
      </c>
      <c r="C24" s="772" t="s">
        <v>25</v>
      </c>
      <c r="D24" s="773"/>
      <c r="E24" s="773"/>
      <c r="F24" s="668">
        <f>F25</f>
        <v>3709</v>
      </c>
      <c r="G24" s="423"/>
      <c r="H24" s="668"/>
      <c r="I24" s="668">
        <f>I25</f>
        <v>10000</v>
      </c>
      <c r="J24" s="668"/>
      <c r="K24" s="499">
        <f t="shared" si="5"/>
        <v>10000</v>
      </c>
      <c r="L24" s="798"/>
      <c r="M24" s="776">
        <f>M25</f>
        <v>30746</v>
      </c>
      <c r="N24" s="668">
        <f>N25</f>
        <v>0</v>
      </c>
      <c r="O24" s="668"/>
      <c r="P24" s="668">
        <f>P25</f>
        <v>0</v>
      </c>
      <c r="Q24" s="668">
        <f>Q25</f>
        <v>0</v>
      </c>
      <c r="R24" s="499">
        <f>N24+O24+P24+Q24</f>
        <v>0</v>
      </c>
      <c r="S24" s="798"/>
      <c r="T24" s="517">
        <f>K24+R24</f>
        <v>10000</v>
      </c>
    </row>
    <row r="25" spans="1:27" ht="15">
      <c r="A25" s="1087"/>
      <c r="B25" s="1090" t="s">
        <v>379</v>
      </c>
      <c r="C25" s="777" t="s">
        <v>122</v>
      </c>
      <c r="D25" s="778" t="s">
        <v>123</v>
      </c>
      <c r="E25" s="779"/>
      <c r="F25" s="796">
        <f>F26</f>
        <v>3709</v>
      </c>
      <c r="G25" s="780"/>
      <c r="H25" s="781"/>
      <c r="I25" s="796">
        <f>I26</f>
        <v>10000</v>
      </c>
      <c r="J25" s="781"/>
      <c r="K25" s="1358">
        <f t="shared" si="5"/>
        <v>10000</v>
      </c>
      <c r="L25" s="783"/>
      <c r="M25" s="784">
        <f>M26+M27+M28+M29</f>
        <v>30746</v>
      </c>
      <c r="N25" s="781">
        <f>N26+N27+N28+N29</f>
        <v>0</v>
      </c>
      <c r="O25" s="781"/>
      <c r="P25" s="781">
        <f>P27</f>
        <v>0</v>
      </c>
      <c r="Q25" s="781">
        <f>Q28</f>
        <v>0</v>
      </c>
      <c r="R25" s="782">
        <f>N25+O25+P25+Q25</f>
        <v>0</v>
      </c>
      <c r="S25" s="783"/>
      <c r="T25" s="521">
        <f>R25+K25</f>
        <v>10000</v>
      </c>
    </row>
    <row r="26" spans="1:27" ht="30">
      <c r="A26" s="1087">
        <v>41</v>
      </c>
      <c r="B26" s="1091"/>
      <c r="C26" s="799"/>
      <c r="D26" s="786" t="s">
        <v>52</v>
      </c>
      <c r="E26" s="793" t="s">
        <v>239</v>
      </c>
      <c r="F26" s="1283">
        <v>3709</v>
      </c>
      <c r="G26" s="800"/>
      <c r="H26" s="801"/>
      <c r="I26" s="1388">
        <v>10000</v>
      </c>
      <c r="J26" s="801"/>
      <c r="K26" s="670">
        <f t="shared" si="5"/>
        <v>10000</v>
      </c>
      <c r="L26" s="803"/>
      <c r="M26" s="804"/>
      <c r="N26" s="986"/>
      <c r="O26" s="805"/>
      <c r="P26" s="805"/>
      <c r="Q26" s="805"/>
      <c r="R26" s="670"/>
      <c r="S26" s="803"/>
      <c r="T26" s="991">
        <f>K26+R26</f>
        <v>10000</v>
      </c>
      <c r="AA26" s="195"/>
    </row>
    <row r="27" spans="1:27" ht="15">
      <c r="A27" s="1087">
        <v>41</v>
      </c>
      <c r="B27" s="1091"/>
      <c r="C27" s="799"/>
      <c r="D27" s="797">
        <v>2</v>
      </c>
      <c r="E27" s="797" t="s">
        <v>242</v>
      </c>
      <c r="F27" s="1284"/>
      <c r="G27" s="806"/>
      <c r="H27" s="797"/>
      <c r="I27" s="797"/>
      <c r="J27" s="801"/>
      <c r="K27" s="670">
        <f t="shared" si="5"/>
        <v>0</v>
      </c>
      <c r="L27" s="791"/>
      <c r="M27" s="792">
        <v>1000</v>
      </c>
      <c r="N27" s="789"/>
      <c r="O27" s="789"/>
      <c r="P27" s="789"/>
      <c r="Q27" s="805"/>
      <c r="R27" s="670"/>
      <c r="S27" s="803"/>
      <c r="T27" s="991">
        <f t="shared" ref="T27:T29" si="7">K27+R27</f>
        <v>0</v>
      </c>
    </row>
    <row r="28" spans="1:27" ht="30">
      <c r="A28" s="1087">
        <v>41</v>
      </c>
      <c r="B28" s="1091"/>
      <c r="C28" s="785"/>
      <c r="D28" s="797">
        <v>3</v>
      </c>
      <c r="E28" s="807" t="s">
        <v>516</v>
      </c>
      <c r="F28" s="1285"/>
      <c r="G28" s="806"/>
      <c r="H28" s="797"/>
      <c r="I28" s="797"/>
      <c r="J28" s="797"/>
      <c r="K28" s="670">
        <f t="shared" si="5"/>
        <v>0</v>
      </c>
      <c r="L28" s="808"/>
      <c r="M28" s="1289">
        <v>20059</v>
      </c>
      <c r="N28" s="797"/>
      <c r="O28" s="797"/>
      <c r="P28" s="797"/>
      <c r="Q28" s="789"/>
      <c r="R28" s="670"/>
      <c r="S28" s="791"/>
      <c r="T28" s="991">
        <f t="shared" si="7"/>
        <v>0</v>
      </c>
    </row>
    <row r="29" spans="1:27" ht="30">
      <c r="A29" s="49"/>
      <c r="B29" s="1355"/>
      <c r="C29" s="196"/>
      <c r="D29" s="196">
        <v>4</v>
      </c>
      <c r="E29" s="807" t="s">
        <v>534</v>
      </c>
      <c r="F29" s="387"/>
      <c r="G29" s="196"/>
      <c r="H29" s="196"/>
      <c r="I29" s="196"/>
      <c r="J29" s="196"/>
      <c r="K29" s="670">
        <f t="shared" si="5"/>
        <v>0</v>
      </c>
      <c r="M29" s="1290">
        <v>9687</v>
      </c>
      <c r="N29" s="196"/>
      <c r="O29" s="196"/>
      <c r="P29" s="196"/>
      <c r="Q29" s="196"/>
      <c r="R29" s="670"/>
      <c r="T29" s="991">
        <f t="shared" si="7"/>
        <v>0</v>
      </c>
    </row>
    <row r="30" spans="1:27" ht="15">
      <c r="A30" s="1087"/>
      <c r="B30" s="1089">
        <v>5</v>
      </c>
      <c r="C30" s="772" t="s">
        <v>241</v>
      </c>
      <c r="D30" s="773"/>
      <c r="E30" s="773"/>
      <c r="F30" s="809">
        <f>F31</f>
        <v>1000</v>
      </c>
      <c r="G30" s="809">
        <f t="shared" ref="G30:K30" si="8">G31</f>
        <v>0</v>
      </c>
      <c r="H30" s="809">
        <f t="shared" si="8"/>
        <v>0</v>
      </c>
      <c r="I30" s="809">
        <f t="shared" si="8"/>
        <v>10000</v>
      </c>
      <c r="J30" s="809">
        <f t="shared" si="8"/>
        <v>0</v>
      </c>
      <c r="K30" s="1357">
        <f t="shared" si="8"/>
        <v>10000</v>
      </c>
      <c r="L30" s="775"/>
      <c r="M30" s="776"/>
      <c r="N30" s="668"/>
      <c r="O30" s="668"/>
      <c r="P30" s="668"/>
      <c r="Q30" s="668"/>
      <c r="R30" s="499"/>
      <c r="S30" s="775"/>
      <c r="T30" s="517">
        <f t="shared" ref="T30:T35" si="9">K30+R30</f>
        <v>10000</v>
      </c>
    </row>
    <row r="31" spans="1:27" ht="15">
      <c r="A31" s="1087"/>
      <c r="B31" s="1094" t="s">
        <v>381</v>
      </c>
      <c r="C31" s="777" t="s">
        <v>138</v>
      </c>
      <c r="D31" s="778" t="s">
        <v>27</v>
      </c>
      <c r="E31" s="779"/>
      <c r="F31" s="796">
        <f>F32</f>
        <v>1000</v>
      </c>
      <c r="G31" s="796">
        <f t="shared" ref="G31:K31" si="10">G32</f>
        <v>0</v>
      </c>
      <c r="H31" s="796">
        <f t="shared" si="10"/>
        <v>0</v>
      </c>
      <c r="I31" s="796">
        <f t="shared" si="10"/>
        <v>10000</v>
      </c>
      <c r="J31" s="796">
        <f t="shared" si="10"/>
        <v>0</v>
      </c>
      <c r="K31" s="1358">
        <f t="shared" si="10"/>
        <v>10000</v>
      </c>
      <c r="L31" s="783"/>
      <c r="M31" s="784"/>
      <c r="N31" s="781"/>
      <c r="O31" s="781"/>
      <c r="P31" s="781"/>
      <c r="Q31" s="781"/>
      <c r="R31" s="500"/>
      <c r="S31" s="783"/>
      <c r="T31" s="521">
        <f t="shared" si="9"/>
        <v>10000</v>
      </c>
    </row>
    <row r="32" spans="1:27" ht="30">
      <c r="A32" s="1087">
        <v>41</v>
      </c>
      <c r="B32" s="1093"/>
      <c r="C32" s="785"/>
      <c r="D32" s="786" t="s">
        <v>52</v>
      </c>
      <c r="E32" s="810" t="s">
        <v>240</v>
      </c>
      <c r="F32" s="1286">
        <v>1000</v>
      </c>
      <c r="G32" s="788"/>
      <c r="H32" s="789"/>
      <c r="I32" s="1388">
        <v>10000</v>
      </c>
      <c r="J32" s="789"/>
      <c r="K32" s="670">
        <f t="shared" si="5"/>
        <v>10000</v>
      </c>
      <c r="L32" s="791"/>
      <c r="M32" s="792"/>
      <c r="N32" s="789"/>
      <c r="O32" s="789"/>
      <c r="P32" s="789"/>
      <c r="Q32" s="789"/>
      <c r="R32" s="985"/>
      <c r="S32" s="791"/>
      <c r="T32" s="991">
        <f t="shared" si="9"/>
        <v>10000</v>
      </c>
    </row>
    <row r="33" spans="1:20" ht="15">
      <c r="A33" s="1087"/>
      <c r="B33" s="1089">
        <v>6</v>
      </c>
      <c r="C33" s="772" t="s">
        <v>245</v>
      </c>
      <c r="D33" s="773"/>
      <c r="E33" s="773"/>
      <c r="F33" s="1287">
        <f>F34</f>
        <v>2541</v>
      </c>
      <c r="G33" s="1287">
        <f t="shared" ref="G33:K33" si="11">G34</f>
        <v>0</v>
      </c>
      <c r="H33" s="1287">
        <f t="shared" si="11"/>
        <v>0</v>
      </c>
      <c r="I33" s="1287">
        <f t="shared" si="11"/>
        <v>3000</v>
      </c>
      <c r="J33" s="1287">
        <f t="shared" si="11"/>
        <v>0</v>
      </c>
      <c r="K33" s="1359">
        <f t="shared" si="11"/>
        <v>3000</v>
      </c>
      <c r="L33" s="775"/>
      <c r="M33" s="776"/>
      <c r="N33" s="668"/>
      <c r="O33" s="668"/>
      <c r="P33" s="668"/>
      <c r="Q33" s="668"/>
      <c r="R33" s="499"/>
      <c r="S33" s="775"/>
      <c r="T33" s="517">
        <f t="shared" si="9"/>
        <v>3000</v>
      </c>
    </row>
    <row r="34" spans="1:20" s="120" customFormat="1" ht="15">
      <c r="A34" s="1087"/>
      <c r="B34" s="1092" t="s">
        <v>380</v>
      </c>
      <c r="C34" s="777" t="s">
        <v>138</v>
      </c>
      <c r="D34" s="778" t="s">
        <v>76</v>
      </c>
      <c r="E34" s="779"/>
      <c r="F34" s="781">
        <f>F35</f>
        <v>2541</v>
      </c>
      <c r="G34" s="781">
        <f t="shared" ref="G34:K34" si="12">G35</f>
        <v>0</v>
      </c>
      <c r="H34" s="781">
        <f t="shared" si="12"/>
        <v>0</v>
      </c>
      <c r="I34" s="781">
        <f t="shared" si="12"/>
        <v>3000</v>
      </c>
      <c r="J34" s="781">
        <f t="shared" si="12"/>
        <v>0</v>
      </c>
      <c r="K34" s="500">
        <f t="shared" si="12"/>
        <v>3000</v>
      </c>
      <c r="L34" s="791"/>
      <c r="M34" s="811"/>
      <c r="N34" s="794"/>
      <c r="O34" s="794"/>
      <c r="P34" s="794"/>
      <c r="Q34" s="794"/>
      <c r="R34" s="500"/>
      <c r="S34" s="791"/>
      <c r="T34" s="521">
        <f t="shared" si="9"/>
        <v>3000</v>
      </c>
    </row>
    <row r="35" spans="1:20" ht="30.75" customHeight="1" thickBot="1">
      <c r="A35" s="1095">
        <v>41</v>
      </c>
      <c r="B35" s="1096"/>
      <c r="C35" s="812"/>
      <c r="D35" s="813" t="s">
        <v>52</v>
      </c>
      <c r="E35" s="814" t="s">
        <v>451</v>
      </c>
      <c r="F35" s="1288">
        <v>2541</v>
      </c>
      <c r="G35" s="815"/>
      <c r="H35" s="816"/>
      <c r="I35" s="817">
        <v>3000</v>
      </c>
      <c r="J35" s="818"/>
      <c r="K35" s="1360">
        <f t="shared" si="5"/>
        <v>3000</v>
      </c>
      <c r="L35" s="783"/>
      <c r="M35" s="819"/>
      <c r="N35" s="816"/>
      <c r="O35" s="816"/>
      <c r="P35" s="816"/>
      <c r="Q35" s="816"/>
      <c r="R35" s="987"/>
      <c r="S35" s="783"/>
      <c r="T35" s="1365">
        <f t="shared" si="9"/>
        <v>3000</v>
      </c>
    </row>
    <row r="37" spans="1:20">
      <c r="H37" s="126"/>
      <c r="I37" s="172"/>
      <c r="J37" s="172"/>
      <c r="K37" s="172"/>
      <c r="L37" s="148"/>
      <c r="M37" s="148"/>
      <c r="N37" s="148"/>
      <c r="O37" s="148"/>
      <c r="P37" s="148"/>
      <c r="Q37" s="148"/>
      <c r="R37" s="148"/>
      <c r="S37" s="148"/>
    </row>
    <row r="38" spans="1:20">
      <c r="E38" s="382"/>
      <c r="J38" s="126"/>
      <c r="K38" s="126"/>
      <c r="M38" s="126"/>
      <c r="N38" s="126"/>
      <c r="O38" s="126"/>
      <c r="P38" s="126"/>
      <c r="Q38" s="126"/>
      <c r="R38" s="126"/>
    </row>
    <row r="39" spans="1:20">
      <c r="E39" s="707"/>
      <c r="H39" s="126"/>
      <c r="I39" s="126"/>
      <c r="J39" s="126"/>
      <c r="K39" s="126"/>
      <c r="M39" s="126"/>
      <c r="N39" s="126"/>
      <c r="O39" s="126"/>
      <c r="P39" s="126"/>
      <c r="Q39" s="126"/>
      <c r="R39" s="126"/>
    </row>
    <row r="40" spans="1:20">
      <c r="E40" s="146"/>
      <c r="H40" s="126"/>
      <c r="I40" s="132"/>
      <c r="J40" s="126"/>
      <c r="K40" s="126"/>
      <c r="M40" s="126"/>
      <c r="N40" s="126"/>
      <c r="O40" s="126"/>
      <c r="P40" s="126"/>
      <c r="Q40" s="126"/>
      <c r="R40" s="126"/>
    </row>
    <row r="41" spans="1:20">
      <c r="E41" s="146"/>
      <c r="G41" s="382"/>
      <c r="H41" s="126"/>
      <c r="I41" s="126"/>
      <c r="J41" s="126"/>
      <c r="K41" s="126"/>
      <c r="M41" s="126"/>
      <c r="N41" s="126"/>
      <c r="O41" s="126"/>
      <c r="P41" s="126"/>
      <c r="Q41" s="126"/>
      <c r="R41" s="126"/>
    </row>
    <row r="42" spans="1:20">
      <c r="H42" s="126"/>
      <c r="I42" s="126"/>
      <c r="J42" s="126"/>
      <c r="K42" s="126"/>
      <c r="M42" s="126"/>
      <c r="N42" s="126"/>
      <c r="O42" s="126"/>
      <c r="P42" s="126"/>
      <c r="Q42" s="126"/>
      <c r="R42" s="126"/>
    </row>
    <row r="43" spans="1:20">
      <c r="E43" s="707"/>
      <c r="H43" s="126"/>
      <c r="I43" s="126"/>
      <c r="J43" s="126"/>
      <c r="K43" s="126"/>
      <c r="M43" s="126"/>
      <c r="N43" s="126"/>
      <c r="O43" s="126"/>
      <c r="P43" s="126"/>
      <c r="Q43" s="126"/>
      <c r="R43" s="126"/>
    </row>
    <row r="44" spans="1:20">
      <c r="E44" s="707"/>
    </row>
    <row r="45" spans="1:20">
      <c r="E45" s="707"/>
      <c r="G45" s="382"/>
    </row>
    <row r="46" spans="1:20">
      <c r="E46" s="707"/>
      <c r="G46" s="382"/>
    </row>
    <row r="47" spans="1:20">
      <c r="E47" s="707"/>
    </row>
    <row r="48" spans="1:20">
      <c r="E48" s="707"/>
    </row>
    <row r="49" spans="5:7">
      <c r="E49" s="707"/>
    </row>
    <row r="50" spans="5:7">
      <c r="E50" s="707"/>
      <c r="G50" s="382"/>
    </row>
    <row r="52" spans="5:7">
      <c r="E52" s="707"/>
      <c r="G52" s="382"/>
    </row>
  </sheetData>
  <mergeCells count="18">
    <mergeCell ref="F7:F8"/>
    <mergeCell ref="M7:M8"/>
    <mergeCell ref="A4:K4"/>
    <mergeCell ref="T4:T8"/>
    <mergeCell ref="R7:R8"/>
    <mergeCell ref="Q7:Q8"/>
    <mergeCell ref="B5:K5"/>
    <mergeCell ref="J7:J8"/>
    <mergeCell ref="M5:R5"/>
    <mergeCell ref="M6:R6"/>
    <mergeCell ref="N7:N8"/>
    <mergeCell ref="O7:O8"/>
    <mergeCell ref="P7:P8"/>
    <mergeCell ref="I7:I8"/>
    <mergeCell ref="K7:K8"/>
    <mergeCell ref="D6:K6"/>
    <mergeCell ref="G7:G8"/>
    <mergeCell ref="H7:H8"/>
  </mergeCells>
  <phoneticPr fontId="2" type="noConversion"/>
  <pageMargins left="0.54" right="0.17" top="0.42" bottom="0.24" header="0.41" footer="0.19"/>
  <pageSetup paperSize="9" scale="65" orientation="landscape" r:id="rId1"/>
  <headerFooter alignWithMargins="0">
    <oddFooter xml:space="preserve">&amp;C9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W118"/>
  <sheetViews>
    <sheetView view="pageLayout" topLeftCell="A70" zoomScale="75" zoomScaleNormal="76" zoomScalePageLayoutView="75" workbookViewId="0">
      <selection activeCell="O63" sqref="O63"/>
    </sheetView>
  </sheetViews>
  <sheetFormatPr defaultRowHeight="12.75"/>
  <cols>
    <col min="1" max="1" width="6.42578125" style="10" customWidth="1"/>
    <col min="2" max="2" width="5.140625" style="9" customWidth="1"/>
    <col min="3" max="3" width="7.28515625" customWidth="1"/>
    <col min="4" max="4" width="3.28515625" customWidth="1"/>
    <col min="5" max="5" width="53.28515625" customWidth="1"/>
    <col min="6" max="6" width="14.5703125" customWidth="1"/>
    <col min="7" max="7" width="10.28515625" customWidth="1"/>
    <col min="8" max="8" width="10.42578125" customWidth="1"/>
    <col min="9" max="9" width="11.7109375" customWidth="1"/>
    <col min="10" max="10" width="9.85546875" customWidth="1"/>
    <col min="11" max="11" width="12.140625" customWidth="1"/>
    <col min="12" max="12" width="1" style="833" customWidth="1"/>
    <col min="13" max="13" width="11.5703125" customWidth="1"/>
    <col min="14" max="14" width="10.5703125" customWidth="1"/>
    <col min="15" max="15" width="8.140625" customWidth="1"/>
    <col min="16" max="16" width="8.42578125" customWidth="1"/>
    <col min="17" max="17" width="10.5703125" customWidth="1"/>
    <col min="18" max="18" width="8.7109375" customWidth="1"/>
    <col min="19" max="19" width="0.85546875" style="126" customWidth="1"/>
    <col min="20" max="20" width="11.140625" style="120" customWidth="1"/>
    <col min="21" max="23" width="9.140625" style="120"/>
  </cols>
  <sheetData>
    <row r="1" spans="1:23" ht="18.75">
      <c r="B1" s="188" t="s">
        <v>206</v>
      </c>
    </row>
    <row r="2" spans="1:23" ht="8.25" customHeight="1" thickBot="1"/>
    <row r="3" spans="1:23" ht="13.5" customHeight="1" thickBot="1">
      <c r="A3" s="1526" t="s">
        <v>559</v>
      </c>
      <c r="B3" s="1527"/>
      <c r="C3" s="1527"/>
      <c r="D3" s="1527"/>
      <c r="E3" s="1527"/>
      <c r="F3" s="1527"/>
      <c r="G3" s="1527"/>
      <c r="H3" s="1527"/>
      <c r="I3" s="1527"/>
      <c r="J3" s="1527"/>
      <c r="K3" s="1527"/>
      <c r="L3" s="1528"/>
      <c r="M3" s="1514"/>
      <c r="N3" s="1515"/>
      <c r="O3" s="1515"/>
      <c r="P3" s="1515"/>
      <c r="Q3" s="1515"/>
      <c r="R3" s="1516"/>
      <c r="S3" s="503"/>
      <c r="T3" s="1490" t="s">
        <v>480</v>
      </c>
    </row>
    <row r="4" spans="1:23" ht="18.75" customHeight="1">
      <c r="A4" s="1529" t="s">
        <v>60</v>
      </c>
      <c r="B4" s="1530"/>
      <c r="C4" s="1530"/>
      <c r="D4" s="1530"/>
      <c r="E4" s="1530"/>
      <c r="F4" s="1530"/>
      <c r="G4" s="1530"/>
      <c r="H4" s="1530"/>
      <c r="I4" s="1530"/>
      <c r="J4" s="1530"/>
      <c r="K4" s="1530"/>
      <c r="L4" s="1332"/>
      <c r="M4" s="1517" t="s">
        <v>59</v>
      </c>
      <c r="N4" s="1518"/>
      <c r="O4" s="1518"/>
      <c r="P4" s="1518"/>
      <c r="Q4" s="1518"/>
      <c r="R4" s="1519"/>
      <c r="S4" s="504"/>
      <c r="T4" s="1513"/>
    </row>
    <row r="5" spans="1:23" ht="15" thickBot="1">
      <c r="A5" s="1176"/>
      <c r="B5" s="1177" t="s">
        <v>116</v>
      </c>
      <c r="C5" s="1178" t="s">
        <v>57</v>
      </c>
      <c r="D5" s="1178"/>
      <c r="E5" s="1179"/>
      <c r="F5" s="1179"/>
      <c r="G5" s="1177" t="s">
        <v>58</v>
      </c>
      <c r="H5" s="1177"/>
      <c r="I5" s="1177"/>
      <c r="J5" s="1177"/>
      <c r="K5" s="1177"/>
      <c r="L5" s="1333"/>
      <c r="M5" s="1520"/>
      <c r="N5" s="1521"/>
      <c r="O5" s="1522"/>
      <c r="P5" s="1522"/>
      <c r="Q5" s="1522"/>
      <c r="R5" s="1523"/>
      <c r="S5" s="505"/>
      <c r="T5" s="1513"/>
    </row>
    <row r="6" spans="1:23" ht="12.75" customHeight="1">
      <c r="A6" s="1176"/>
      <c r="B6" s="1177" t="s">
        <v>117</v>
      </c>
      <c r="C6" s="1178" t="s">
        <v>115</v>
      </c>
      <c r="D6" s="1178"/>
      <c r="E6" s="1179" t="s">
        <v>51</v>
      </c>
      <c r="F6" s="1418" t="s">
        <v>547</v>
      </c>
      <c r="G6" s="1418" t="s">
        <v>478</v>
      </c>
      <c r="H6" s="1418" t="s">
        <v>477</v>
      </c>
      <c r="I6" s="1418" t="s">
        <v>476</v>
      </c>
      <c r="J6" s="1418" t="s">
        <v>219</v>
      </c>
      <c r="K6" s="1409" t="s">
        <v>475</v>
      </c>
      <c r="L6" s="1334"/>
      <c r="M6" s="1509" t="s">
        <v>547</v>
      </c>
      <c r="N6" s="1524" t="s">
        <v>487</v>
      </c>
      <c r="O6" s="1524" t="s">
        <v>486</v>
      </c>
      <c r="P6" s="1524" t="s">
        <v>484</v>
      </c>
      <c r="Q6" s="1524" t="s">
        <v>483</v>
      </c>
      <c r="R6" s="1525" t="s">
        <v>485</v>
      </c>
      <c r="S6" s="506"/>
      <c r="T6" s="1513"/>
    </row>
    <row r="7" spans="1:23" ht="83.25" customHeight="1">
      <c r="A7" s="1176"/>
      <c r="B7" s="1177"/>
      <c r="C7" s="1178"/>
      <c r="D7" s="1178"/>
      <c r="E7" s="1179"/>
      <c r="F7" s="1418"/>
      <c r="G7" s="1418"/>
      <c r="H7" s="1418"/>
      <c r="I7" s="1418"/>
      <c r="J7" s="1418"/>
      <c r="K7" s="1531"/>
      <c r="L7" s="1334"/>
      <c r="M7" s="1510"/>
      <c r="N7" s="1489"/>
      <c r="O7" s="1489"/>
      <c r="P7" s="1489"/>
      <c r="Q7" s="1489"/>
      <c r="R7" s="1492"/>
      <c r="S7" s="506"/>
      <c r="T7" s="1513"/>
    </row>
    <row r="8" spans="1:23" ht="15.75">
      <c r="A8" s="1180">
        <v>1</v>
      </c>
      <c r="B8" s="1307" t="s">
        <v>207</v>
      </c>
      <c r="C8" s="1308"/>
      <c r="D8" s="1181"/>
      <c r="E8" s="1181"/>
      <c r="F8" s="1182">
        <f>F9+F67+F81+F84+F87</f>
        <v>544883</v>
      </c>
      <c r="G8" s="1183">
        <f>G9+G67+G81+G84+G87</f>
        <v>310493</v>
      </c>
      <c r="H8" s="1183">
        <f>H9+H67+H81+H84+H85+H87</f>
        <v>108511</v>
      </c>
      <c r="I8" s="1183">
        <f>I9+I67+I81+I84+I85+I87</f>
        <v>110402</v>
      </c>
      <c r="J8" s="1183">
        <f>J9+J67+J81+J84+J85+J87</f>
        <v>24143</v>
      </c>
      <c r="K8" s="1183">
        <f>K9+K67+K81+K84+K87</f>
        <v>553549</v>
      </c>
      <c r="L8" s="1335"/>
      <c r="M8" s="834">
        <v>0</v>
      </c>
      <c r="N8" s="514">
        <v>0</v>
      </c>
      <c r="O8" s="514">
        <v>0</v>
      </c>
      <c r="P8" s="514">
        <v>0</v>
      </c>
      <c r="Q8" s="514">
        <v>0</v>
      </c>
      <c r="R8" s="312">
        <v>0</v>
      </c>
      <c r="S8" s="515"/>
      <c r="T8" s="1123">
        <f>K8+R8</f>
        <v>553549</v>
      </c>
    </row>
    <row r="9" spans="1:23" ht="15.75">
      <c r="A9" s="1184"/>
      <c r="B9" s="1309">
        <v>1</v>
      </c>
      <c r="C9" s="1310" t="s">
        <v>263</v>
      </c>
      <c r="D9" s="1185"/>
      <c r="E9" s="1185"/>
      <c r="F9" s="1186">
        <f>F10+F39+F51</f>
        <v>505898</v>
      </c>
      <c r="G9" s="1187">
        <f>G10+G39+G51</f>
        <v>310493</v>
      </c>
      <c r="H9" s="1188">
        <f>H10+H39+H51</f>
        <v>108501</v>
      </c>
      <c r="I9" s="1187">
        <f>I10+I39+I51</f>
        <v>98400</v>
      </c>
      <c r="J9" s="1187">
        <f>J10+J39+J51</f>
        <v>1643</v>
      </c>
      <c r="K9" s="1187">
        <f>G9+H9+I9+J9</f>
        <v>519037</v>
      </c>
      <c r="L9" s="1336"/>
      <c r="M9" s="835"/>
      <c r="N9" s="496"/>
      <c r="O9" s="496"/>
      <c r="P9" s="496"/>
      <c r="Q9" s="496"/>
      <c r="R9" s="836"/>
      <c r="S9" s="516"/>
      <c r="T9" s="517">
        <f>K9+R9</f>
        <v>519037</v>
      </c>
      <c r="U9"/>
      <c r="V9"/>
      <c r="W9"/>
    </row>
    <row r="10" spans="1:23" ht="31.5">
      <c r="A10" s="1174"/>
      <c r="B10" s="1311" t="s">
        <v>385</v>
      </c>
      <c r="C10" s="1312" t="s">
        <v>128</v>
      </c>
      <c r="D10" s="1170"/>
      <c r="E10" s="1171" t="s">
        <v>296</v>
      </c>
      <c r="F10" s="1175">
        <f>F11+F12+F13+F14+F15+F16+F17+F18+F20+F21+F22+F23+F24+F26+F27+F28+F29+F30+F31+F32+F34+F35+F36+F37+F38</f>
        <v>144827</v>
      </c>
      <c r="G10" s="1175">
        <f>G11+G12+G13+G14+G15+G16+G17+G18+G20+G21+G22+G23+G24+G26+G27+G28+G29+G30+G31+G32+G34+G35+G36+G37+G38</f>
        <v>71108</v>
      </c>
      <c r="H10" s="1175">
        <f>H11+H12+H13+H14+H15+H16+H17+H19+H20+H21+H22+H23+H24+H26+H27+H28+H29+H30+H31+H32+H34+H35+H36+H37+H38</f>
        <v>24836</v>
      </c>
      <c r="I10" s="1175">
        <f>I11+I12+I13+I14+I15+I16+I17+I18+I19+I20+I21+I22+I23+I24+I25+I26+I27+I28+I29+I30+I31+I32+I33+I34+I35+I36+I37+I38</f>
        <v>50800</v>
      </c>
      <c r="J10" s="1175">
        <f>J36</f>
        <v>133</v>
      </c>
      <c r="K10" s="1175">
        <f>G10+H10+I10+J10</f>
        <v>146877</v>
      </c>
      <c r="L10" s="1336"/>
      <c r="M10" s="837"/>
      <c r="N10" s="518"/>
      <c r="O10" s="518"/>
      <c r="P10" s="518"/>
      <c r="Q10" s="518"/>
      <c r="R10" s="838"/>
      <c r="S10" s="516"/>
      <c r="T10" s="519">
        <f>K10+R10</f>
        <v>146877</v>
      </c>
      <c r="U10"/>
      <c r="V10"/>
      <c r="W10"/>
    </row>
    <row r="11" spans="1:23" ht="15.75">
      <c r="A11" s="1115" t="s">
        <v>491</v>
      </c>
      <c r="B11" s="1313"/>
      <c r="C11" s="1314"/>
      <c r="D11" s="1106">
        <v>1</v>
      </c>
      <c r="E11" s="1107" t="s">
        <v>446</v>
      </c>
      <c r="F11" s="1108">
        <v>100</v>
      </c>
      <c r="G11" s="1109">
        <v>100</v>
      </c>
      <c r="H11" s="1109"/>
      <c r="I11" s="1109"/>
      <c r="J11" s="1109"/>
      <c r="K11" s="1109">
        <f>G11+H11+I11+J11</f>
        <v>100</v>
      </c>
      <c r="L11" s="1336"/>
      <c r="M11" s="839"/>
      <c r="N11" s="546"/>
      <c r="O11" s="546"/>
      <c r="P11" s="546"/>
      <c r="Q11" s="546"/>
      <c r="R11" s="840"/>
      <c r="S11" s="520"/>
      <c r="T11" s="592">
        <f>K11+R11</f>
        <v>100</v>
      </c>
      <c r="U11"/>
      <c r="V11"/>
      <c r="W11"/>
    </row>
    <row r="12" spans="1:23" ht="15.75">
      <c r="A12" s="1115" t="s">
        <v>562</v>
      </c>
      <c r="B12" s="1313"/>
      <c r="C12" s="1314"/>
      <c r="D12" s="1106">
        <v>2</v>
      </c>
      <c r="E12" s="1107" t="s">
        <v>446</v>
      </c>
      <c r="F12" s="1108">
        <v>8</v>
      </c>
      <c r="G12" s="1109">
        <v>8</v>
      </c>
      <c r="H12" s="1109"/>
      <c r="I12" s="1109"/>
      <c r="J12" s="1109"/>
      <c r="K12" s="1109">
        <f t="shared" ref="K12:K38" si="0">G12+H12+I12+J12</f>
        <v>8</v>
      </c>
      <c r="L12" s="1336"/>
      <c r="M12" s="839"/>
      <c r="N12" s="546"/>
      <c r="O12" s="546"/>
      <c r="P12" s="546"/>
      <c r="Q12" s="546"/>
      <c r="R12" s="840"/>
      <c r="S12" s="520"/>
      <c r="T12" s="592">
        <f t="shared" ref="T12:T38" si="1">K12+R12</f>
        <v>8</v>
      </c>
      <c r="U12"/>
      <c r="V12"/>
      <c r="W12"/>
    </row>
    <row r="13" spans="1:23" ht="15.75">
      <c r="A13" s="1115" t="s">
        <v>491</v>
      </c>
      <c r="B13" s="1313"/>
      <c r="C13" s="1314"/>
      <c r="D13" s="1106">
        <v>3</v>
      </c>
      <c r="E13" s="1107" t="s">
        <v>445</v>
      </c>
      <c r="F13" s="1108">
        <v>20</v>
      </c>
      <c r="G13" s="1109"/>
      <c r="H13" s="1109">
        <v>20</v>
      </c>
      <c r="I13" s="1109"/>
      <c r="J13" s="1109"/>
      <c r="K13" s="1109">
        <f t="shared" si="0"/>
        <v>20</v>
      </c>
      <c r="L13" s="1336"/>
      <c r="M13" s="839"/>
      <c r="N13" s="546"/>
      <c r="O13" s="546"/>
      <c r="P13" s="546"/>
      <c r="Q13" s="546"/>
      <c r="R13" s="840"/>
      <c r="S13" s="520"/>
      <c r="T13" s="592">
        <f t="shared" si="1"/>
        <v>20</v>
      </c>
      <c r="U13"/>
      <c r="V13"/>
      <c r="W13"/>
    </row>
    <row r="14" spans="1:23" ht="18.75" customHeight="1">
      <c r="A14" s="1115" t="s">
        <v>562</v>
      </c>
      <c r="B14" s="1313"/>
      <c r="C14" s="1314"/>
      <c r="D14" s="1106">
        <v>4</v>
      </c>
      <c r="E14" s="1107" t="s">
        <v>445</v>
      </c>
      <c r="F14" s="1108">
        <v>2</v>
      </c>
      <c r="G14" s="1105"/>
      <c r="H14" s="1109">
        <v>2</v>
      </c>
      <c r="I14" s="1109"/>
      <c r="J14" s="1109"/>
      <c r="K14" s="1109">
        <f t="shared" si="0"/>
        <v>2</v>
      </c>
      <c r="L14" s="1336"/>
      <c r="M14" s="839"/>
      <c r="N14" s="546"/>
      <c r="O14" s="546"/>
      <c r="P14" s="546"/>
      <c r="Q14" s="546"/>
      <c r="R14" s="840"/>
      <c r="S14" s="520"/>
      <c r="T14" s="592">
        <f t="shared" si="1"/>
        <v>2</v>
      </c>
      <c r="V14"/>
      <c r="W14"/>
    </row>
    <row r="15" spans="1:23" ht="17.25" customHeight="1">
      <c r="A15" s="1110">
        <v>111</v>
      </c>
      <c r="B15" s="1315"/>
      <c r="C15" s="1314"/>
      <c r="D15" s="1111" t="s">
        <v>56</v>
      </c>
      <c r="E15" s="1107" t="s">
        <v>264</v>
      </c>
      <c r="F15" s="1108">
        <v>37660</v>
      </c>
      <c r="G15" s="1112">
        <v>44000</v>
      </c>
      <c r="H15" s="1112"/>
      <c r="I15" s="1113"/>
      <c r="J15" s="1112"/>
      <c r="K15" s="1109">
        <f t="shared" si="0"/>
        <v>44000</v>
      </c>
      <c r="L15" s="1337"/>
      <c r="M15" s="841"/>
      <c r="N15" s="494"/>
      <c r="O15" s="494"/>
      <c r="P15" s="494"/>
      <c r="Q15" s="494"/>
      <c r="R15" s="842"/>
      <c r="S15" s="508"/>
      <c r="T15" s="592">
        <f t="shared" si="1"/>
        <v>44000</v>
      </c>
      <c r="U15"/>
      <c r="V15"/>
      <c r="W15"/>
    </row>
    <row r="16" spans="1:23" ht="17.25" customHeight="1">
      <c r="A16" s="1110">
        <v>41</v>
      </c>
      <c r="B16" s="1315"/>
      <c r="C16" s="1314"/>
      <c r="D16" s="1114" t="s">
        <v>56</v>
      </c>
      <c r="E16" s="1107" t="s">
        <v>264</v>
      </c>
      <c r="F16" s="1108">
        <v>29430</v>
      </c>
      <c r="G16" s="1112">
        <v>27000</v>
      </c>
      <c r="H16" s="1112"/>
      <c r="I16" s="1113"/>
      <c r="J16" s="1112"/>
      <c r="K16" s="1109">
        <f t="shared" si="0"/>
        <v>27000</v>
      </c>
      <c r="L16" s="1337"/>
      <c r="M16" s="841"/>
      <c r="N16" s="494"/>
      <c r="O16" s="494"/>
      <c r="P16" s="494"/>
      <c r="Q16" s="494"/>
      <c r="R16" s="842"/>
      <c r="S16" s="508"/>
      <c r="T16" s="592">
        <f t="shared" si="1"/>
        <v>27000</v>
      </c>
      <c r="U16"/>
      <c r="V16"/>
      <c r="W16"/>
    </row>
    <row r="17" spans="1:23" ht="15.75">
      <c r="A17" s="1110">
        <v>111</v>
      </c>
      <c r="B17" s="1315"/>
      <c r="C17" s="1314"/>
      <c r="D17" s="1111" t="s">
        <v>119</v>
      </c>
      <c r="E17" s="1107" t="s">
        <v>137</v>
      </c>
      <c r="F17" s="1108">
        <v>8020</v>
      </c>
      <c r="G17" s="1112"/>
      <c r="H17" s="1112">
        <v>16814</v>
      </c>
      <c r="I17" s="1113"/>
      <c r="J17" s="1112"/>
      <c r="K17" s="1109">
        <f t="shared" si="0"/>
        <v>16814</v>
      </c>
      <c r="L17" s="1337"/>
      <c r="M17" s="841"/>
      <c r="N17" s="494"/>
      <c r="O17" s="494"/>
      <c r="P17" s="494"/>
      <c r="Q17" s="494"/>
      <c r="R17" s="842"/>
      <c r="S17" s="508"/>
      <c r="T17" s="592">
        <f t="shared" si="1"/>
        <v>16814</v>
      </c>
      <c r="U17"/>
      <c r="V17"/>
      <c r="W17"/>
    </row>
    <row r="18" spans="1:23" ht="15.75">
      <c r="A18" s="1115">
        <v>46</v>
      </c>
      <c r="B18" s="1316"/>
      <c r="C18" s="1116"/>
      <c r="D18" s="1116">
        <v>6</v>
      </c>
      <c r="E18" s="1107" t="s">
        <v>137</v>
      </c>
      <c r="F18" s="1108">
        <v>14877</v>
      </c>
      <c r="G18" s="1116"/>
      <c r="H18" s="196"/>
      <c r="I18" s="1116"/>
      <c r="J18" s="1116"/>
      <c r="K18" s="1109">
        <f t="shared" si="0"/>
        <v>0</v>
      </c>
      <c r="L18" s="1338"/>
      <c r="M18" s="198"/>
      <c r="N18" s="196"/>
      <c r="O18" s="196"/>
      <c r="P18" s="196"/>
      <c r="Q18" s="196"/>
      <c r="R18" s="575"/>
      <c r="T18" s="592">
        <f t="shared" si="1"/>
        <v>0</v>
      </c>
    </row>
    <row r="19" spans="1:23" ht="15.75">
      <c r="A19" s="1115">
        <v>41</v>
      </c>
      <c r="B19" s="1316"/>
      <c r="C19" s="1116"/>
      <c r="D19" s="1116">
        <v>6</v>
      </c>
      <c r="E19" s="1107" t="s">
        <v>137</v>
      </c>
      <c r="F19" s="1108"/>
      <c r="G19" s="1116"/>
      <c r="H19" s="1112">
        <v>8000</v>
      </c>
      <c r="I19" s="1116"/>
      <c r="J19" s="1116"/>
      <c r="K19" s="1109">
        <f t="shared" si="0"/>
        <v>8000</v>
      </c>
      <c r="L19" s="1338"/>
      <c r="M19" s="198"/>
      <c r="N19" s="196"/>
      <c r="O19" s="196"/>
      <c r="P19" s="196"/>
      <c r="Q19" s="196"/>
      <c r="R19" s="575"/>
      <c r="T19" s="592">
        <f t="shared" si="1"/>
        <v>8000</v>
      </c>
    </row>
    <row r="20" spans="1:23" ht="15.75">
      <c r="A20" s="1110">
        <v>111</v>
      </c>
      <c r="B20" s="1315"/>
      <c r="C20" s="1314"/>
      <c r="D20" s="1111" t="s">
        <v>120</v>
      </c>
      <c r="E20" s="1107" t="s">
        <v>40</v>
      </c>
      <c r="F20" s="1108">
        <v>18000</v>
      </c>
      <c r="G20" s="1112"/>
      <c r="H20" s="1112"/>
      <c r="I20" s="1113">
        <v>18000</v>
      </c>
      <c r="J20" s="1112"/>
      <c r="K20" s="1109">
        <f t="shared" si="0"/>
        <v>18000</v>
      </c>
      <c r="L20" s="1337"/>
      <c r="M20" s="841"/>
      <c r="N20" s="494"/>
      <c r="O20" s="494"/>
      <c r="P20" s="494"/>
      <c r="Q20" s="494"/>
      <c r="R20" s="842"/>
      <c r="S20" s="508"/>
      <c r="T20" s="592">
        <f t="shared" si="1"/>
        <v>18000</v>
      </c>
      <c r="U20"/>
      <c r="V20"/>
      <c r="W20"/>
    </row>
    <row r="21" spans="1:23" ht="15.75">
      <c r="A21" s="1110">
        <v>72</v>
      </c>
      <c r="B21" s="1315"/>
      <c r="C21" s="1314"/>
      <c r="D21" s="1114" t="s">
        <v>496</v>
      </c>
      <c r="E21" s="1117" t="s">
        <v>36</v>
      </c>
      <c r="F21" s="1108">
        <v>1116</v>
      </c>
      <c r="G21" s="1112"/>
      <c r="H21" s="1112"/>
      <c r="I21" s="1113"/>
      <c r="J21" s="1112"/>
      <c r="K21" s="1109">
        <f t="shared" si="0"/>
        <v>0</v>
      </c>
      <c r="L21" s="1337"/>
      <c r="M21" s="841"/>
      <c r="N21" s="494"/>
      <c r="O21" s="494"/>
      <c r="P21" s="494"/>
      <c r="Q21" s="494"/>
      <c r="R21" s="842"/>
      <c r="S21" s="508"/>
      <c r="T21" s="592">
        <f t="shared" si="1"/>
        <v>0</v>
      </c>
      <c r="U21"/>
      <c r="V21"/>
      <c r="W21"/>
    </row>
    <row r="22" spans="1:23" ht="15.75">
      <c r="A22" s="1110">
        <v>111</v>
      </c>
      <c r="B22" s="1315"/>
      <c r="C22" s="1314"/>
      <c r="D22" s="1111" t="s">
        <v>121</v>
      </c>
      <c r="E22" s="1107" t="s">
        <v>36</v>
      </c>
      <c r="F22" s="1118">
        <v>2000</v>
      </c>
      <c r="G22" s="1112"/>
      <c r="H22" s="1112"/>
      <c r="I22" s="1113">
        <v>2000</v>
      </c>
      <c r="J22" s="1112"/>
      <c r="K22" s="1109">
        <f t="shared" si="0"/>
        <v>2000</v>
      </c>
      <c r="L22" s="1337"/>
      <c r="M22" s="841"/>
      <c r="N22" s="494"/>
      <c r="O22" s="494"/>
      <c r="P22" s="494"/>
      <c r="Q22" s="494"/>
      <c r="R22" s="842"/>
      <c r="S22" s="508"/>
      <c r="T22" s="592">
        <f t="shared" si="1"/>
        <v>2000</v>
      </c>
      <c r="U22"/>
      <c r="V22"/>
      <c r="W22"/>
    </row>
    <row r="23" spans="1:23" ht="15.75">
      <c r="A23" s="1110">
        <v>111</v>
      </c>
      <c r="B23" s="1315"/>
      <c r="C23" s="1317"/>
      <c r="D23" s="1111" t="s">
        <v>142</v>
      </c>
      <c r="E23" s="1119" t="s">
        <v>266</v>
      </c>
      <c r="F23" s="1118">
        <v>800</v>
      </c>
      <c r="G23" s="1120"/>
      <c r="H23" s="1120"/>
      <c r="I23" s="1113">
        <v>500</v>
      </c>
      <c r="J23" s="1120"/>
      <c r="K23" s="1109">
        <f t="shared" si="0"/>
        <v>500</v>
      </c>
      <c r="L23" s="1338"/>
      <c r="M23" s="843"/>
      <c r="N23" s="491"/>
      <c r="O23" s="511"/>
      <c r="P23" s="494"/>
      <c r="Q23" s="494"/>
      <c r="R23" s="842"/>
      <c r="S23" s="508"/>
      <c r="T23" s="592">
        <f t="shared" si="1"/>
        <v>500</v>
      </c>
      <c r="U23"/>
      <c r="V23"/>
      <c r="W23"/>
    </row>
    <row r="24" spans="1:23" ht="15.75">
      <c r="A24" s="1110">
        <v>111</v>
      </c>
      <c r="B24" s="1315"/>
      <c r="C24" s="1317"/>
      <c r="D24" s="1111" t="s">
        <v>143</v>
      </c>
      <c r="E24" s="1119" t="s">
        <v>267</v>
      </c>
      <c r="F24" s="1118">
        <v>19500</v>
      </c>
      <c r="G24" s="1120"/>
      <c r="H24" s="1120"/>
      <c r="I24" s="1113">
        <v>16000</v>
      </c>
      <c r="J24" s="1120"/>
      <c r="K24" s="1109">
        <f t="shared" si="0"/>
        <v>16000</v>
      </c>
      <c r="L24" s="1338"/>
      <c r="M24" s="843"/>
      <c r="N24" s="491"/>
      <c r="O24" s="494"/>
      <c r="P24" s="494"/>
      <c r="Q24" s="494"/>
      <c r="R24" s="842"/>
      <c r="S24" s="508"/>
      <c r="T24" s="592">
        <f t="shared" si="1"/>
        <v>16000</v>
      </c>
      <c r="U24"/>
      <c r="V24"/>
      <c r="W24"/>
    </row>
    <row r="25" spans="1:23" ht="15.75">
      <c r="A25" s="1110">
        <v>41</v>
      </c>
      <c r="B25" s="1315"/>
      <c r="C25" s="1317"/>
      <c r="D25" s="1114" t="s">
        <v>143</v>
      </c>
      <c r="E25" s="1119" t="s">
        <v>267</v>
      </c>
      <c r="F25" s="1118">
        <v>0</v>
      </c>
      <c r="G25" s="1120"/>
      <c r="H25" s="1120"/>
      <c r="I25" s="1113">
        <v>4000</v>
      </c>
      <c r="J25" s="1120"/>
      <c r="K25" s="1109">
        <f t="shared" si="0"/>
        <v>4000</v>
      </c>
      <c r="L25" s="1338"/>
      <c r="M25" s="843"/>
      <c r="N25" s="491"/>
      <c r="O25" s="494"/>
      <c r="P25" s="494"/>
      <c r="Q25" s="494"/>
      <c r="R25" s="842"/>
      <c r="S25" s="508"/>
      <c r="T25" s="592">
        <f t="shared" si="1"/>
        <v>4000</v>
      </c>
      <c r="U25"/>
      <c r="V25"/>
      <c r="W25"/>
    </row>
    <row r="26" spans="1:23" ht="15.75">
      <c r="A26" s="1110">
        <v>111</v>
      </c>
      <c r="B26" s="1315"/>
      <c r="C26" s="1317"/>
      <c r="D26" s="1111" t="s">
        <v>144</v>
      </c>
      <c r="E26" s="1119" t="s">
        <v>268</v>
      </c>
      <c r="F26" s="1118">
        <v>100</v>
      </c>
      <c r="G26" s="1120"/>
      <c r="H26" s="1120"/>
      <c r="I26" s="1113">
        <v>0</v>
      </c>
      <c r="J26" s="1112"/>
      <c r="K26" s="1109">
        <f t="shared" si="0"/>
        <v>0</v>
      </c>
      <c r="L26" s="1337"/>
      <c r="M26" s="841"/>
      <c r="N26" s="494"/>
      <c r="O26" s="494"/>
      <c r="P26" s="494"/>
      <c r="Q26" s="494"/>
      <c r="R26" s="842"/>
      <c r="S26" s="508"/>
      <c r="T26" s="592">
        <f t="shared" si="1"/>
        <v>0</v>
      </c>
      <c r="U26"/>
      <c r="V26"/>
      <c r="W26"/>
    </row>
    <row r="27" spans="1:23" ht="15.75">
      <c r="A27" s="1110">
        <v>41</v>
      </c>
      <c r="B27" s="1315"/>
      <c r="C27" s="1317"/>
      <c r="D27" s="1111" t="s">
        <v>145</v>
      </c>
      <c r="E27" s="1119" t="s">
        <v>269</v>
      </c>
      <c r="F27" s="1108">
        <v>0</v>
      </c>
      <c r="G27" s="1120"/>
      <c r="H27" s="1120"/>
      <c r="I27" s="1113">
        <v>0</v>
      </c>
      <c r="J27" s="1112"/>
      <c r="K27" s="1109">
        <f t="shared" si="0"/>
        <v>0</v>
      </c>
      <c r="L27" s="1337"/>
      <c r="M27" s="841"/>
      <c r="N27" s="494"/>
      <c r="O27" s="494"/>
      <c r="P27" s="494"/>
      <c r="Q27" s="494"/>
      <c r="R27" s="842"/>
      <c r="S27" s="508"/>
      <c r="T27" s="592">
        <f t="shared" si="1"/>
        <v>0</v>
      </c>
      <c r="U27"/>
      <c r="V27"/>
      <c r="W27"/>
    </row>
    <row r="28" spans="1:23" ht="15.75">
      <c r="A28" s="1110">
        <v>111</v>
      </c>
      <c r="B28" s="1315"/>
      <c r="C28" s="1317"/>
      <c r="D28" s="1111" t="s">
        <v>146</v>
      </c>
      <c r="E28" s="1107" t="s">
        <v>270</v>
      </c>
      <c r="F28" s="1108">
        <v>400</v>
      </c>
      <c r="G28" s="1112"/>
      <c r="H28" s="1112"/>
      <c r="I28" s="1113">
        <v>0</v>
      </c>
      <c r="J28" s="1112"/>
      <c r="K28" s="1109">
        <f t="shared" si="0"/>
        <v>0</v>
      </c>
      <c r="L28" s="1337"/>
      <c r="M28" s="841"/>
      <c r="N28" s="494"/>
      <c r="O28" s="494"/>
      <c r="P28" s="494"/>
      <c r="Q28" s="494"/>
      <c r="R28" s="842"/>
      <c r="S28" s="508"/>
      <c r="T28" s="592">
        <f t="shared" si="1"/>
        <v>0</v>
      </c>
      <c r="U28"/>
      <c r="V28"/>
      <c r="W28"/>
    </row>
    <row r="29" spans="1:23" ht="15.75">
      <c r="A29" s="1110">
        <v>111</v>
      </c>
      <c r="B29" s="1315"/>
      <c r="C29" s="1317"/>
      <c r="D29" s="1111" t="s">
        <v>147</v>
      </c>
      <c r="E29" s="1107" t="s">
        <v>265</v>
      </c>
      <c r="F29" s="1108">
        <v>1000</v>
      </c>
      <c r="G29" s="1112"/>
      <c r="H29" s="1112"/>
      <c r="I29" s="1113">
        <v>500</v>
      </c>
      <c r="J29" s="1112"/>
      <c r="K29" s="1109">
        <f t="shared" si="0"/>
        <v>500</v>
      </c>
      <c r="L29" s="1337"/>
      <c r="M29" s="841"/>
      <c r="N29" s="494"/>
      <c r="O29" s="494"/>
      <c r="P29" s="494"/>
      <c r="Q29" s="494"/>
      <c r="R29" s="842"/>
      <c r="S29" s="508"/>
      <c r="T29" s="592">
        <f t="shared" si="1"/>
        <v>500</v>
      </c>
      <c r="U29"/>
      <c r="V29"/>
      <c r="W29"/>
    </row>
    <row r="30" spans="1:23" ht="15.75">
      <c r="A30" s="1110">
        <v>72</v>
      </c>
      <c r="B30" s="1315"/>
      <c r="C30" s="1317"/>
      <c r="D30" s="1114" t="s">
        <v>147</v>
      </c>
      <c r="E30" s="1117" t="s">
        <v>563</v>
      </c>
      <c r="F30" s="1108">
        <v>2224</v>
      </c>
      <c r="G30" s="1112"/>
      <c r="H30" s="1112"/>
      <c r="I30" s="1113"/>
      <c r="J30" s="1112"/>
      <c r="K30" s="1109">
        <f t="shared" si="0"/>
        <v>0</v>
      </c>
      <c r="L30" s="1337"/>
      <c r="M30" s="841"/>
      <c r="N30" s="494"/>
      <c r="O30" s="494"/>
      <c r="P30" s="494"/>
      <c r="Q30" s="494"/>
      <c r="R30" s="842"/>
      <c r="S30" s="508"/>
      <c r="T30" s="592">
        <f t="shared" si="1"/>
        <v>0</v>
      </c>
      <c r="U30"/>
      <c r="V30"/>
      <c r="W30"/>
    </row>
    <row r="31" spans="1:23" ht="15.75">
      <c r="A31" s="1110">
        <v>41</v>
      </c>
      <c r="B31" s="1315"/>
      <c r="C31" s="1317"/>
      <c r="D31" s="1111" t="s">
        <v>148</v>
      </c>
      <c r="E31" s="1107" t="s">
        <v>271</v>
      </c>
      <c r="F31" s="1108">
        <v>3500</v>
      </c>
      <c r="G31" s="1112"/>
      <c r="H31" s="1112"/>
      <c r="I31" s="1113">
        <v>3500</v>
      </c>
      <c r="J31" s="1112"/>
      <c r="K31" s="1109">
        <f t="shared" si="0"/>
        <v>3500</v>
      </c>
      <c r="L31" s="1337"/>
      <c r="M31" s="841"/>
      <c r="N31" s="494"/>
      <c r="O31" s="494"/>
      <c r="P31" s="494"/>
      <c r="Q31" s="494"/>
      <c r="R31" s="842"/>
      <c r="S31" s="508"/>
      <c r="T31" s="592">
        <f t="shared" si="1"/>
        <v>3500</v>
      </c>
      <c r="U31"/>
      <c r="V31"/>
      <c r="W31"/>
    </row>
    <row r="32" spans="1:23" ht="15.75">
      <c r="A32" s="1110">
        <v>111</v>
      </c>
      <c r="B32" s="1315"/>
      <c r="C32" s="1317"/>
      <c r="D32" s="1111" t="s">
        <v>149</v>
      </c>
      <c r="E32" s="1107" t="s">
        <v>43</v>
      </c>
      <c r="F32" s="1108">
        <v>5300</v>
      </c>
      <c r="G32" s="1112"/>
      <c r="H32" s="1112"/>
      <c r="I32" s="1113">
        <v>0</v>
      </c>
      <c r="J32" s="1112"/>
      <c r="K32" s="1109">
        <f t="shared" si="0"/>
        <v>0</v>
      </c>
      <c r="L32" s="1337"/>
      <c r="M32" s="841"/>
      <c r="N32" s="494"/>
      <c r="O32" s="494"/>
      <c r="P32" s="494"/>
      <c r="Q32" s="494"/>
      <c r="R32" s="842"/>
      <c r="S32" s="508"/>
      <c r="T32" s="592">
        <f t="shared" si="1"/>
        <v>0</v>
      </c>
      <c r="U32"/>
      <c r="V32"/>
      <c r="W32"/>
    </row>
    <row r="33" spans="1:23" ht="15.75">
      <c r="A33" s="1110">
        <v>41</v>
      </c>
      <c r="B33" s="1315"/>
      <c r="C33" s="1317"/>
      <c r="D33" s="1114" t="s">
        <v>149</v>
      </c>
      <c r="E33" s="1117" t="s">
        <v>43</v>
      </c>
      <c r="F33" s="1108">
        <v>0</v>
      </c>
      <c r="G33" s="1112"/>
      <c r="H33" s="1112"/>
      <c r="I33" s="1113">
        <v>5500</v>
      </c>
      <c r="J33" s="1112"/>
      <c r="K33" s="1109">
        <f t="shared" si="0"/>
        <v>5500</v>
      </c>
      <c r="L33" s="1337"/>
      <c r="M33" s="841"/>
      <c r="N33" s="494"/>
      <c r="O33" s="494"/>
      <c r="P33" s="494"/>
      <c r="Q33" s="494"/>
      <c r="R33" s="842"/>
      <c r="S33" s="508"/>
      <c r="T33" s="592">
        <f t="shared" si="1"/>
        <v>5500</v>
      </c>
      <c r="U33"/>
      <c r="V33"/>
      <c r="W33"/>
    </row>
    <row r="34" spans="1:23" ht="15.75">
      <c r="A34" s="1110">
        <v>41</v>
      </c>
      <c r="B34" s="1315"/>
      <c r="C34" s="1317"/>
      <c r="D34" s="1111" t="s">
        <v>150</v>
      </c>
      <c r="E34" s="1107" t="s">
        <v>272</v>
      </c>
      <c r="F34" s="1108">
        <v>770</v>
      </c>
      <c r="G34" s="1112"/>
      <c r="H34" s="1112"/>
      <c r="I34" s="1113">
        <v>800</v>
      </c>
      <c r="J34" s="1112"/>
      <c r="K34" s="1109">
        <f t="shared" si="0"/>
        <v>800</v>
      </c>
      <c r="L34" s="1337"/>
      <c r="M34" s="841"/>
      <c r="N34" s="494"/>
      <c r="O34" s="494"/>
      <c r="P34" s="494"/>
      <c r="Q34" s="494"/>
      <c r="R34" s="842"/>
      <c r="S34" s="508"/>
      <c r="T34" s="592">
        <f t="shared" si="1"/>
        <v>800</v>
      </c>
      <c r="U34"/>
      <c r="V34"/>
      <c r="W34"/>
    </row>
    <row r="35" spans="1:23" ht="15.75">
      <c r="A35" s="1110">
        <v>111</v>
      </c>
      <c r="B35" s="1315"/>
      <c r="C35" s="1317"/>
      <c r="D35" s="1111" t="s">
        <v>151</v>
      </c>
      <c r="E35" s="1107" t="s">
        <v>273</v>
      </c>
      <c r="F35" s="1108">
        <v>0</v>
      </c>
      <c r="G35" s="1112"/>
      <c r="H35" s="1112"/>
      <c r="I35" s="1113">
        <v>0</v>
      </c>
      <c r="J35" s="1112"/>
      <c r="K35" s="1109">
        <f t="shared" si="0"/>
        <v>0</v>
      </c>
      <c r="L35" s="1337"/>
      <c r="M35" s="841"/>
      <c r="N35" s="494"/>
      <c r="O35" s="494"/>
      <c r="P35" s="494"/>
      <c r="Q35" s="494"/>
      <c r="R35" s="842"/>
      <c r="S35" s="508"/>
      <c r="T35" s="592">
        <f t="shared" si="1"/>
        <v>0</v>
      </c>
      <c r="U35"/>
      <c r="V35"/>
      <c r="W35"/>
    </row>
    <row r="36" spans="1:23" ht="15.75">
      <c r="A36" s="1110">
        <v>111</v>
      </c>
      <c r="B36" s="1315"/>
      <c r="C36" s="1317"/>
      <c r="D36" s="1111" t="s">
        <v>48</v>
      </c>
      <c r="E36" s="1107" t="s">
        <v>274</v>
      </c>
      <c r="F36" s="1121">
        <v>0</v>
      </c>
      <c r="G36" s="1112"/>
      <c r="H36" s="1112"/>
      <c r="I36" s="196"/>
      <c r="J36" s="1113">
        <v>133</v>
      </c>
      <c r="K36" s="1109">
        <f t="shared" si="0"/>
        <v>133</v>
      </c>
      <c r="L36" s="1337"/>
      <c r="M36" s="841"/>
      <c r="N36" s="494"/>
      <c r="O36" s="494"/>
      <c r="P36" s="494"/>
      <c r="Q36" s="494"/>
      <c r="R36" s="842"/>
      <c r="S36" s="508"/>
      <c r="T36" s="592">
        <f t="shared" si="1"/>
        <v>133</v>
      </c>
      <c r="U36"/>
      <c r="V36"/>
      <c r="W36"/>
    </row>
    <row r="37" spans="1:23" ht="30.75">
      <c r="A37" s="1110">
        <v>111</v>
      </c>
      <c r="B37" s="1315"/>
      <c r="C37" s="1317"/>
      <c r="D37" s="1111" t="s">
        <v>49</v>
      </c>
      <c r="E37" s="1107" t="s">
        <v>281</v>
      </c>
      <c r="F37" s="1108">
        <v>0</v>
      </c>
      <c r="G37" s="1112"/>
      <c r="H37" s="1112"/>
      <c r="I37" s="1113">
        <v>0</v>
      </c>
      <c r="J37" s="1112"/>
      <c r="K37" s="1109">
        <f t="shared" si="0"/>
        <v>0</v>
      </c>
      <c r="L37" s="1337"/>
      <c r="M37" s="841"/>
      <c r="N37" s="494"/>
      <c r="O37" s="494"/>
      <c r="P37" s="494"/>
      <c r="Q37" s="494"/>
      <c r="R37" s="842"/>
      <c r="S37" s="508"/>
      <c r="T37" s="592">
        <f t="shared" si="1"/>
        <v>0</v>
      </c>
      <c r="U37"/>
      <c r="V37"/>
      <c r="W37"/>
    </row>
    <row r="38" spans="1:23" ht="20.25" customHeight="1">
      <c r="A38" s="1110">
        <v>41</v>
      </c>
      <c r="B38" s="1315"/>
      <c r="C38" s="1317"/>
      <c r="D38" s="1122" t="s">
        <v>517</v>
      </c>
      <c r="E38" s="1117" t="s">
        <v>515</v>
      </c>
      <c r="F38" s="1108">
        <v>0</v>
      </c>
      <c r="G38" s="1112"/>
      <c r="H38" s="1112"/>
      <c r="I38" s="1113">
        <v>0</v>
      </c>
      <c r="J38" s="1112"/>
      <c r="K38" s="1109">
        <f t="shared" si="0"/>
        <v>0</v>
      </c>
      <c r="L38" s="1337"/>
      <c r="M38" s="841"/>
      <c r="N38" s="494"/>
      <c r="O38" s="494"/>
      <c r="P38" s="494"/>
      <c r="Q38" s="511"/>
      <c r="R38" s="842"/>
      <c r="S38" s="508"/>
      <c r="T38" s="592">
        <f t="shared" si="1"/>
        <v>0</v>
      </c>
      <c r="U38"/>
      <c r="V38"/>
      <c r="W38"/>
    </row>
    <row r="39" spans="1:23" ht="31.5">
      <c r="A39" s="1169"/>
      <c r="B39" s="1311" t="s">
        <v>386</v>
      </c>
      <c r="C39" s="1312" t="s">
        <v>71</v>
      </c>
      <c r="D39" s="1170"/>
      <c r="E39" s="1171" t="s">
        <v>467</v>
      </c>
      <c r="F39" s="1172">
        <f>F40+F41+F42+F43</f>
        <v>9332</v>
      </c>
      <c r="G39" s="1173">
        <f>G40+G41+G42+G43</f>
        <v>9250</v>
      </c>
      <c r="H39" s="1173">
        <f t="shared" ref="H39:K39" si="2">H40+H41+H42+H43</f>
        <v>3233</v>
      </c>
      <c r="I39" s="1173">
        <f t="shared" si="2"/>
        <v>700</v>
      </c>
      <c r="J39" s="1173">
        <f t="shared" si="2"/>
        <v>0</v>
      </c>
      <c r="K39" s="1173">
        <f t="shared" si="2"/>
        <v>13183</v>
      </c>
      <c r="L39" s="1339"/>
      <c r="M39" s="844"/>
      <c r="N39" s="492"/>
      <c r="O39" s="493"/>
      <c r="P39" s="492"/>
      <c r="Q39" s="492"/>
      <c r="R39" s="845"/>
      <c r="S39" s="507"/>
      <c r="T39" s="521">
        <f>K39+R39</f>
        <v>13183</v>
      </c>
      <c r="U39"/>
      <c r="V39"/>
      <c r="W39"/>
    </row>
    <row r="40" spans="1:23" ht="15.75">
      <c r="A40" s="1110">
        <v>41</v>
      </c>
      <c r="B40" s="1313"/>
      <c r="C40" s="1314"/>
      <c r="D40" s="1111" t="s">
        <v>52</v>
      </c>
      <c r="E40" s="1107" t="s">
        <v>264</v>
      </c>
      <c r="F40" s="1108">
        <v>6355</v>
      </c>
      <c r="G40" s="1112">
        <v>9250</v>
      </c>
      <c r="H40" s="1112"/>
      <c r="I40" s="1113"/>
      <c r="J40" s="1112"/>
      <c r="K40" s="1318">
        <f>G40+H40+I40</f>
        <v>9250</v>
      </c>
      <c r="L40" s="1337"/>
      <c r="M40" s="841"/>
      <c r="N40" s="494"/>
      <c r="O40" s="494"/>
      <c r="P40" s="494"/>
      <c r="Q40" s="494"/>
      <c r="R40" s="842"/>
      <c r="S40" s="508"/>
      <c r="T40" s="593">
        <f>K40+R40</f>
        <v>9250</v>
      </c>
      <c r="U40"/>
      <c r="V40"/>
      <c r="W40"/>
    </row>
    <row r="41" spans="1:23" ht="15.75">
      <c r="A41" s="1110">
        <v>41</v>
      </c>
      <c r="B41" s="1313"/>
      <c r="C41" s="1314"/>
      <c r="D41" s="1111" t="s">
        <v>53</v>
      </c>
      <c r="E41" s="1107" t="s">
        <v>137</v>
      </c>
      <c r="F41" s="1108">
        <v>2297</v>
      </c>
      <c r="G41" s="1112"/>
      <c r="H41" s="1112">
        <v>3233</v>
      </c>
      <c r="I41" s="1113"/>
      <c r="J41" s="1112"/>
      <c r="K41" s="1318">
        <f t="shared" ref="K41:K42" si="3">G41+H41+I41</f>
        <v>3233</v>
      </c>
      <c r="L41" s="1337"/>
      <c r="M41" s="841"/>
      <c r="N41" s="494"/>
      <c r="O41" s="494"/>
      <c r="P41" s="494"/>
      <c r="Q41" s="494"/>
      <c r="R41" s="842"/>
      <c r="S41" s="508"/>
      <c r="T41" s="593">
        <f>K41+R41</f>
        <v>3233</v>
      </c>
      <c r="U41"/>
      <c r="V41"/>
      <c r="W41"/>
    </row>
    <row r="42" spans="1:23" ht="15.75">
      <c r="A42" s="1110">
        <v>41</v>
      </c>
      <c r="B42" s="1313"/>
      <c r="C42" s="1314"/>
      <c r="D42" s="1111" t="s">
        <v>54</v>
      </c>
      <c r="E42" s="1107" t="s">
        <v>43</v>
      </c>
      <c r="F42" s="1108">
        <v>600</v>
      </c>
      <c r="G42" s="1112"/>
      <c r="H42" s="1112"/>
      <c r="I42" s="1113">
        <v>600</v>
      </c>
      <c r="J42" s="1112"/>
      <c r="K42" s="1318">
        <f t="shared" si="3"/>
        <v>600</v>
      </c>
      <c r="L42" s="1337"/>
      <c r="M42" s="841"/>
      <c r="N42" s="494"/>
      <c r="O42" s="494"/>
      <c r="P42" s="494"/>
      <c r="Q42" s="494"/>
      <c r="R42" s="842"/>
      <c r="S42" s="508"/>
      <c r="T42" s="593">
        <f>K42+R42</f>
        <v>600</v>
      </c>
      <c r="U42"/>
      <c r="V42"/>
      <c r="W42"/>
    </row>
    <row r="43" spans="1:23" ht="16.5" thickBot="1">
      <c r="A43" s="453">
        <v>41</v>
      </c>
      <c r="B43" s="454"/>
      <c r="C43" s="455"/>
      <c r="D43" s="456" t="s">
        <v>55</v>
      </c>
      <c r="E43" s="1189" t="s">
        <v>272</v>
      </c>
      <c r="F43" s="1190">
        <v>80</v>
      </c>
      <c r="G43" s="501"/>
      <c r="H43" s="501"/>
      <c r="I43" s="502">
        <v>100</v>
      </c>
      <c r="J43" s="501">
        <v>0</v>
      </c>
      <c r="K43" s="1319">
        <v>100</v>
      </c>
      <c r="L43" s="1340"/>
      <c r="M43" s="846"/>
      <c r="N43" s="501"/>
      <c r="O43" s="501"/>
      <c r="P43" s="501"/>
      <c r="Q43" s="501"/>
      <c r="R43" s="847"/>
      <c r="S43" s="508"/>
      <c r="T43" s="992">
        <f>K43+R43</f>
        <v>100</v>
      </c>
      <c r="U43"/>
      <c r="V43"/>
      <c r="W43"/>
    </row>
    <row r="44" spans="1:23" ht="13.5" customHeight="1">
      <c r="A44" s="64"/>
      <c r="B44" s="11"/>
      <c r="C44" s="15"/>
      <c r="D44" s="12"/>
      <c r="E44" s="16"/>
      <c r="G44" s="77"/>
      <c r="H44" s="77"/>
      <c r="I44" s="78"/>
      <c r="J44" s="77">
        <v>10</v>
      </c>
      <c r="K44" s="77"/>
      <c r="L44" s="589"/>
      <c r="M44" s="77"/>
      <c r="N44" s="77"/>
      <c r="O44" s="77"/>
      <c r="P44" s="77"/>
      <c r="Q44" s="77"/>
      <c r="R44" s="77"/>
      <c r="S44" s="77"/>
      <c r="T44" s="79"/>
      <c r="U44"/>
      <c r="V44"/>
      <c r="W44"/>
    </row>
    <row r="45" spans="1:23" ht="19.5" thickBot="1">
      <c r="A45" s="64"/>
      <c r="B45" s="188" t="s">
        <v>206</v>
      </c>
      <c r="C45" s="15"/>
      <c r="D45" s="12"/>
      <c r="E45" s="16"/>
      <c r="F45" s="16"/>
      <c r="G45" s="77"/>
      <c r="H45" s="77"/>
      <c r="I45" s="78"/>
      <c r="J45" s="77"/>
      <c r="K45" s="77"/>
      <c r="L45" s="589"/>
      <c r="M45" s="77"/>
      <c r="N45" s="77"/>
      <c r="O45" s="77"/>
      <c r="P45" s="77"/>
      <c r="Q45" s="77"/>
      <c r="R45" s="77"/>
      <c r="S45" s="77"/>
      <c r="T45" s="79"/>
      <c r="U45"/>
      <c r="V45"/>
      <c r="W45"/>
    </row>
    <row r="46" spans="1:23" ht="14.25" customHeight="1" thickBot="1">
      <c r="A46" s="1493" t="s">
        <v>559</v>
      </c>
      <c r="B46" s="1494"/>
      <c r="C46" s="1494"/>
      <c r="D46" s="1494"/>
      <c r="E46" s="1494"/>
      <c r="F46" s="1494"/>
      <c r="G46" s="1494"/>
      <c r="H46" s="1494"/>
      <c r="I46" s="1494"/>
      <c r="J46" s="1494"/>
      <c r="K46" s="1494"/>
      <c r="L46" s="1431"/>
      <c r="M46" s="1500"/>
      <c r="N46" s="1501"/>
      <c r="O46" s="1501"/>
      <c r="P46" s="1501"/>
      <c r="Q46" s="1501"/>
      <c r="R46" s="1502"/>
      <c r="S46" s="503"/>
      <c r="T46" s="1490" t="s">
        <v>480</v>
      </c>
      <c r="U46"/>
      <c r="V46"/>
      <c r="W46"/>
    </row>
    <row r="47" spans="1:23" ht="21" customHeight="1" thickBot="1">
      <c r="A47" s="1497" t="s">
        <v>60</v>
      </c>
      <c r="B47" s="1498"/>
      <c r="C47" s="1498"/>
      <c r="D47" s="1498"/>
      <c r="E47" s="1498"/>
      <c r="F47" s="1498"/>
      <c r="G47" s="1498"/>
      <c r="H47" s="1498"/>
      <c r="I47" s="1498"/>
      <c r="J47" s="1498"/>
      <c r="K47" s="1499"/>
      <c r="L47" s="1323"/>
      <c r="M47" s="1503" t="s">
        <v>59</v>
      </c>
      <c r="N47" s="1504"/>
      <c r="O47" s="1504"/>
      <c r="P47" s="1504"/>
      <c r="Q47" s="1504"/>
      <c r="R47" s="1505"/>
      <c r="S47" s="504"/>
      <c r="T47" s="1491"/>
      <c r="U47"/>
      <c r="V47"/>
      <c r="W47"/>
    </row>
    <row r="48" spans="1:23" ht="15" customHeight="1" thickBot="1">
      <c r="A48" s="217"/>
      <c r="B48" s="1291" t="s">
        <v>116</v>
      </c>
      <c r="C48" s="210" t="s">
        <v>57</v>
      </c>
      <c r="D48" s="210"/>
      <c r="E48" s="212"/>
      <c r="F48" s="212"/>
      <c r="G48" s="983" t="s">
        <v>58</v>
      </c>
      <c r="H48" s="983"/>
      <c r="I48" s="983"/>
      <c r="J48" s="983"/>
      <c r="K48" s="1495" t="s">
        <v>475</v>
      </c>
      <c r="L48" s="1324"/>
      <c r="M48" s="1506"/>
      <c r="N48" s="1507"/>
      <c r="O48" s="1507"/>
      <c r="P48" s="1507"/>
      <c r="Q48" s="1507"/>
      <c r="R48" s="1508"/>
      <c r="S48" s="505"/>
      <c r="T48" s="1491"/>
      <c r="U48"/>
      <c r="V48"/>
      <c r="W48"/>
    </row>
    <row r="49" spans="1:23" ht="26.25" customHeight="1">
      <c r="A49" s="218" t="s">
        <v>157</v>
      </c>
      <c r="B49" s="1291" t="s">
        <v>117</v>
      </c>
      <c r="C49" s="210" t="s">
        <v>115</v>
      </c>
      <c r="D49" s="210"/>
      <c r="E49" s="212" t="s">
        <v>51</v>
      </c>
      <c r="F49" s="1511" t="s">
        <v>547</v>
      </c>
      <c r="G49" s="1489" t="s">
        <v>478</v>
      </c>
      <c r="H49" s="1489" t="s">
        <v>477</v>
      </c>
      <c r="I49" s="1489" t="s">
        <v>218</v>
      </c>
      <c r="J49" s="1489" t="s">
        <v>482</v>
      </c>
      <c r="K49" s="1496"/>
      <c r="L49" s="1325"/>
      <c r="M49" s="1509" t="s">
        <v>473</v>
      </c>
      <c r="N49" s="1489" t="s">
        <v>487</v>
      </c>
      <c r="O49" s="1489" t="s">
        <v>486</v>
      </c>
      <c r="P49" s="1489" t="s">
        <v>484</v>
      </c>
      <c r="Q49" s="1489" t="s">
        <v>483</v>
      </c>
      <c r="R49" s="1492" t="s">
        <v>485</v>
      </c>
      <c r="S49" s="506"/>
      <c r="T49" s="1491"/>
      <c r="U49"/>
      <c r="V49"/>
      <c r="W49"/>
    </row>
    <row r="50" spans="1:23" ht="85.5" customHeight="1">
      <c r="A50" s="217"/>
      <c r="B50" s="1291"/>
      <c r="C50" s="210"/>
      <c r="D50" s="210"/>
      <c r="E50" s="212"/>
      <c r="F50" s="1512"/>
      <c r="G50" s="1489"/>
      <c r="H50" s="1489"/>
      <c r="I50" s="1489"/>
      <c r="J50" s="1489"/>
      <c r="K50" s="1496"/>
      <c r="L50" s="1325"/>
      <c r="M50" s="1510"/>
      <c r="N50" s="1489"/>
      <c r="O50" s="1489"/>
      <c r="P50" s="1489"/>
      <c r="Q50" s="1489"/>
      <c r="R50" s="1492"/>
      <c r="S50" s="506"/>
      <c r="T50" s="1491"/>
    </row>
    <row r="51" spans="1:23" ht="36.75" customHeight="1">
      <c r="A51" s="848"/>
      <c r="B51" s="569" t="s">
        <v>387</v>
      </c>
      <c r="C51" s="446" t="s">
        <v>30</v>
      </c>
      <c r="D51" s="452"/>
      <c r="E51" s="447" t="s">
        <v>388</v>
      </c>
      <c r="F51" s="695">
        <f>F52+F53+F54+F55+F56+F57+F58+F59+F60+F61+F62+F63+F64+F65+F66</f>
        <v>351739</v>
      </c>
      <c r="G51" s="492">
        <f>G52</f>
        <v>230135</v>
      </c>
      <c r="H51" s="492">
        <f>H53+H54</f>
        <v>80432</v>
      </c>
      <c r="I51" s="492">
        <f>I52+I53+I54+I55+I56+I57+I58+I59+I60+I61+I62+I63+I64+I65+I66</f>
        <v>46900</v>
      </c>
      <c r="J51" s="492">
        <f>J65</f>
        <v>1510</v>
      </c>
      <c r="K51" s="845">
        <f>G51+H51+I51+J51</f>
        <v>358977</v>
      </c>
      <c r="L51" s="1326"/>
      <c r="M51" s="844">
        <v>0</v>
      </c>
      <c r="N51" s="492">
        <v>0</v>
      </c>
      <c r="O51" s="492">
        <v>0</v>
      </c>
      <c r="P51" s="492">
        <v>0</v>
      </c>
      <c r="Q51" s="492">
        <v>0</v>
      </c>
      <c r="R51" s="845">
        <v>0</v>
      </c>
      <c r="S51" s="507"/>
      <c r="T51" s="521">
        <f>K51+R51</f>
        <v>358977</v>
      </c>
      <c r="U51"/>
      <c r="V51"/>
      <c r="W51"/>
    </row>
    <row r="52" spans="1:23" ht="19.5" customHeight="1">
      <c r="A52" s="444">
        <v>41</v>
      </c>
      <c r="B52" s="445"/>
      <c r="C52" s="449"/>
      <c r="D52" s="450" t="s">
        <v>52</v>
      </c>
      <c r="E52" s="462" t="s">
        <v>264</v>
      </c>
      <c r="F52" s="696">
        <v>222353</v>
      </c>
      <c r="G52" s="494">
        <v>230135</v>
      </c>
      <c r="H52" s="690"/>
      <c r="I52" s="691"/>
      <c r="J52" s="690"/>
      <c r="K52" s="988">
        <f>G52+H52+I52+J52</f>
        <v>230135</v>
      </c>
      <c r="L52" s="1327"/>
      <c r="M52" s="841"/>
      <c r="N52" s="494"/>
      <c r="O52" s="494"/>
      <c r="P52" s="494"/>
      <c r="Q52" s="494"/>
      <c r="R52" s="842"/>
      <c r="S52" s="508"/>
      <c r="T52" s="593">
        <f>K52+R52</f>
        <v>230135</v>
      </c>
      <c r="U52"/>
      <c r="V52"/>
      <c r="W52"/>
    </row>
    <row r="53" spans="1:23" ht="18" customHeight="1">
      <c r="A53" s="444">
        <v>41</v>
      </c>
      <c r="B53" s="445"/>
      <c r="C53" s="449"/>
      <c r="D53" s="450" t="s">
        <v>53</v>
      </c>
      <c r="E53" s="462" t="s">
        <v>137</v>
      </c>
      <c r="F53" s="696">
        <v>71781</v>
      </c>
      <c r="G53" s="690"/>
      <c r="H53" s="494">
        <v>80432</v>
      </c>
      <c r="I53" s="691"/>
      <c r="J53" s="690"/>
      <c r="K53" s="988">
        <f t="shared" ref="K53:K66" si="4">G53+H53+I53+J53</f>
        <v>80432</v>
      </c>
      <c r="L53" s="1327"/>
      <c r="M53" s="841"/>
      <c r="N53" s="494"/>
      <c r="O53" s="494"/>
      <c r="P53" s="494"/>
      <c r="Q53" s="494"/>
      <c r="R53" s="842"/>
      <c r="S53" s="508"/>
      <c r="T53" s="593">
        <f t="shared" ref="T53:T66" si="5">K53+R53</f>
        <v>80432</v>
      </c>
      <c r="U53"/>
      <c r="V53"/>
      <c r="W53"/>
    </row>
    <row r="54" spans="1:23" ht="18" customHeight="1">
      <c r="A54" s="444">
        <v>46</v>
      </c>
      <c r="B54" s="445"/>
      <c r="C54" s="449"/>
      <c r="D54" s="646" t="s">
        <v>53</v>
      </c>
      <c r="E54" s="462" t="s">
        <v>137</v>
      </c>
      <c r="F54" s="696">
        <v>11745</v>
      </c>
      <c r="G54" s="690"/>
      <c r="H54" s="494">
        <v>0</v>
      </c>
      <c r="I54" s="691"/>
      <c r="J54" s="690"/>
      <c r="K54" s="988">
        <f t="shared" si="4"/>
        <v>0</v>
      </c>
      <c r="L54" s="1327"/>
      <c r="M54" s="841"/>
      <c r="N54" s="494"/>
      <c r="O54" s="494"/>
      <c r="P54" s="494"/>
      <c r="Q54" s="494"/>
      <c r="R54" s="842"/>
      <c r="S54" s="508"/>
      <c r="T54" s="593">
        <f t="shared" si="5"/>
        <v>0</v>
      </c>
      <c r="U54"/>
      <c r="V54"/>
      <c r="W54"/>
    </row>
    <row r="55" spans="1:23" ht="15">
      <c r="A55" s="444">
        <v>41</v>
      </c>
      <c r="B55" s="445"/>
      <c r="C55" s="449"/>
      <c r="D55" s="450" t="s">
        <v>54</v>
      </c>
      <c r="E55" s="463" t="s">
        <v>210</v>
      </c>
      <c r="F55" s="697">
        <v>1400</v>
      </c>
      <c r="G55" s="690"/>
      <c r="H55" s="690"/>
      <c r="I55" s="495">
        <v>1400</v>
      </c>
      <c r="J55" s="690"/>
      <c r="K55" s="988">
        <f t="shared" si="4"/>
        <v>1400</v>
      </c>
      <c r="L55" s="1327"/>
      <c r="M55" s="841"/>
      <c r="N55" s="494"/>
      <c r="O55" s="494"/>
      <c r="P55" s="494"/>
      <c r="Q55" s="494"/>
      <c r="R55" s="842"/>
      <c r="S55" s="508"/>
      <c r="T55" s="593">
        <f t="shared" si="5"/>
        <v>1400</v>
      </c>
      <c r="U55"/>
      <c r="V55"/>
      <c r="W55"/>
    </row>
    <row r="56" spans="1:23" ht="15">
      <c r="A56" s="444">
        <v>41</v>
      </c>
      <c r="B56" s="445"/>
      <c r="C56" s="449"/>
      <c r="D56" s="450" t="s">
        <v>55</v>
      </c>
      <c r="E56" s="463" t="s">
        <v>40</v>
      </c>
      <c r="F56" s="697">
        <v>2700</v>
      </c>
      <c r="G56" s="690"/>
      <c r="H56" s="690"/>
      <c r="I56" s="495">
        <v>2700</v>
      </c>
      <c r="J56" s="690"/>
      <c r="K56" s="988">
        <f t="shared" si="4"/>
        <v>2700</v>
      </c>
      <c r="L56" s="1327"/>
      <c r="M56" s="841"/>
      <c r="N56" s="494"/>
      <c r="O56" s="494"/>
      <c r="P56" s="494"/>
      <c r="Q56" s="494"/>
      <c r="R56" s="842"/>
      <c r="S56" s="508"/>
      <c r="T56" s="593">
        <f t="shared" si="5"/>
        <v>2700</v>
      </c>
      <c r="U56"/>
      <c r="V56"/>
      <c r="W56"/>
    </row>
    <row r="57" spans="1:23" ht="15.75" customHeight="1">
      <c r="A57" s="444">
        <v>41</v>
      </c>
      <c r="B57" s="445"/>
      <c r="C57" s="449"/>
      <c r="D57" s="450" t="s">
        <v>56</v>
      </c>
      <c r="E57" s="463" t="s">
        <v>543</v>
      </c>
      <c r="F57" s="697">
        <v>2500</v>
      </c>
      <c r="G57" s="690"/>
      <c r="H57" s="690"/>
      <c r="I57" s="495">
        <v>2500</v>
      </c>
      <c r="J57" s="690"/>
      <c r="K57" s="988">
        <f t="shared" si="4"/>
        <v>2500</v>
      </c>
      <c r="L57" s="1327"/>
      <c r="M57" s="841"/>
      <c r="N57" s="494"/>
      <c r="O57" s="494"/>
      <c r="P57" s="494"/>
      <c r="Q57" s="494"/>
      <c r="R57" s="842"/>
      <c r="S57" s="508"/>
      <c r="T57" s="593">
        <f t="shared" si="5"/>
        <v>2500</v>
      </c>
      <c r="U57"/>
      <c r="V57"/>
      <c r="W57"/>
    </row>
    <row r="58" spans="1:23" ht="15">
      <c r="A58" s="444">
        <v>41</v>
      </c>
      <c r="B58" s="445"/>
      <c r="C58" s="449"/>
      <c r="D58" s="450" t="s">
        <v>119</v>
      </c>
      <c r="E58" s="463" t="s">
        <v>266</v>
      </c>
      <c r="F58" s="697">
        <v>800</v>
      </c>
      <c r="G58" s="690"/>
      <c r="H58" s="690"/>
      <c r="I58" s="495">
        <v>800</v>
      </c>
      <c r="J58" s="690"/>
      <c r="K58" s="988">
        <f t="shared" si="4"/>
        <v>800</v>
      </c>
      <c r="L58" s="1327"/>
      <c r="M58" s="841"/>
      <c r="N58" s="494"/>
      <c r="O58" s="494"/>
      <c r="P58" s="494"/>
      <c r="Q58" s="494"/>
      <c r="R58" s="842"/>
      <c r="S58" s="508"/>
      <c r="T58" s="593">
        <f t="shared" si="5"/>
        <v>800</v>
      </c>
      <c r="U58"/>
      <c r="V58"/>
      <c r="W58"/>
    </row>
    <row r="59" spans="1:23" ht="15">
      <c r="A59" s="444">
        <v>41</v>
      </c>
      <c r="B59" s="445"/>
      <c r="C59" s="449"/>
      <c r="D59" s="450" t="s">
        <v>120</v>
      </c>
      <c r="E59" s="704" t="s">
        <v>504</v>
      </c>
      <c r="F59" s="697">
        <v>3100</v>
      </c>
      <c r="G59" s="690"/>
      <c r="H59" s="690"/>
      <c r="I59" s="495">
        <v>3500</v>
      </c>
      <c r="J59" s="690"/>
      <c r="K59" s="988">
        <f t="shared" si="4"/>
        <v>3500</v>
      </c>
      <c r="L59" s="1327"/>
      <c r="M59" s="841"/>
      <c r="N59" s="494"/>
      <c r="O59" s="494"/>
      <c r="P59" s="494"/>
      <c r="Q59" s="494"/>
      <c r="R59" s="842"/>
      <c r="S59" s="508"/>
      <c r="T59" s="593">
        <f t="shared" si="5"/>
        <v>3500</v>
      </c>
      <c r="U59"/>
      <c r="V59"/>
      <c r="W59"/>
    </row>
    <row r="60" spans="1:23" ht="15.75" customHeight="1">
      <c r="A60" s="444">
        <v>41</v>
      </c>
      <c r="B60" s="457"/>
      <c r="C60" s="422"/>
      <c r="D60" s="422">
        <v>8</v>
      </c>
      <c r="E60" s="463" t="s">
        <v>293</v>
      </c>
      <c r="F60" s="697">
        <v>350</v>
      </c>
      <c r="G60" s="692"/>
      <c r="H60" s="692"/>
      <c r="I60" s="495">
        <v>500</v>
      </c>
      <c r="J60" s="692"/>
      <c r="K60" s="988">
        <f t="shared" si="4"/>
        <v>500</v>
      </c>
      <c r="L60" s="1328"/>
      <c r="M60" s="843"/>
      <c r="N60" s="491"/>
      <c r="O60" s="491"/>
      <c r="P60" s="491"/>
      <c r="Q60" s="491"/>
      <c r="R60" s="855"/>
      <c r="S60" s="509"/>
      <c r="T60" s="593">
        <f t="shared" si="5"/>
        <v>500</v>
      </c>
    </row>
    <row r="61" spans="1:23" ht="15">
      <c r="A61" s="444">
        <v>41</v>
      </c>
      <c r="B61" s="457"/>
      <c r="C61" s="422"/>
      <c r="D61" s="422">
        <v>9</v>
      </c>
      <c r="E61" s="463" t="s">
        <v>271</v>
      </c>
      <c r="F61" s="697">
        <v>800</v>
      </c>
      <c r="G61" s="692"/>
      <c r="H61" s="692"/>
      <c r="I61" s="495">
        <v>1000</v>
      </c>
      <c r="J61" s="692"/>
      <c r="K61" s="988">
        <f t="shared" si="4"/>
        <v>1000</v>
      </c>
      <c r="L61" s="1328"/>
      <c r="M61" s="843"/>
      <c r="N61" s="491"/>
      <c r="O61" s="491"/>
      <c r="P61" s="491"/>
      <c r="Q61" s="491"/>
      <c r="R61" s="855"/>
      <c r="S61" s="509"/>
      <c r="T61" s="593">
        <f t="shared" si="5"/>
        <v>1000</v>
      </c>
    </row>
    <row r="62" spans="1:23" ht="17.25" customHeight="1">
      <c r="A62" s="444">
        <v>41</v>
      </c>
      <c r="B62" s="457"/>
      <c r="C62" s="422"/>
      <c r="D62" s="422">
        <v>10</v>
      </c>
      <c r="E62" s="463" t="s">
        <v>43</v>
      </c>
      <c r="F62" s="697">
        <v>30000</v>
      </c>
      <c r="G62" s="692"/>
      <c r="H62" s="692"/>
      <c r="I62" s="495">
        <v>30000</v>
      </c>
      <c r="J62" s="692"/>
      <c r="K62" s="988">
        <f t="shared" si="4"/>
        <v>30000</v>
      </c>
      <c r="L62" s="1328"/>
      <c r="M62" s="843"/>
      <c r="N62" s="491"/>
      <c r="O62" s="491"/>
      <c r="P62" s="491"/>
      <c r="Q62" s="491"/>
      <c r="R62" s="855"/>
      <c r="S62" s="509"/>
      <c r="T62" s="593">
        <f t="shared" si="5"/>
        <v>30000</v>
      </c>
    </row>
    <row r="63" spans="1:23" ht="18.75" customHeight="1">
      <c r="A63" s="444">
        <v>41</v>
      </c>
      <c r="B63" s="457"/>
      <c r="C63" s="422"/>
      <c r="D63" s="422">
        <v>11</v>
      </c>
      <c r="E63" s="463" t="s">
        <v>272</v>
      </c>
      <c r="F63" s="697">
        <v>2400</v>
      </c>
      <c r="G63" s="692"/>
      <c r="H63" s="692"/>
      <c r="I63" s="495">
        <v>3000</v>
      </c>
      <c r="J63" s="692"/>
      <c r="K63" s="988">
        <f t="shared" si="4"/>
        <v>3000</v>
      </c>
      <c r="L63" s="1328"/>
      <c r="M63" s="843"/>
      <c r="N63" s="491"/>
      <c r="O63" s="491"/>
      <c r="P63" s="491"/>
      <c r="Q63" s="491"/>
      <c r="R63" s="855"/>
      <c r="S63" s="509"/>
      <c r="T63" s="593">
        <f t="shared" si="5"/>
        <v>3000</v>
      </c>
    </row>
    <row r="64" spans="1:23" ht="15">
      <c r="A64" s="444">
        <v>41</v>
      </c>
      <c r="B64" s="457"/>
      <c r="C64" s="422"/>
      <c r="D64" s="422">
        <v>12</v>
      </c>
      <c r="E64" s="463" t="s">
        <v>273</v>
      </c>
      <c r="F64" s="697">
        <v>0</v>
      </c>
      <c r="G64" s="692"/>
      <c r="H64" s="692"/>
      <c r="I64" s="495">
        <v>1000</v>
      </c>
      <c r="J64" s="692"/>
      <c r="K64" s="988">
        <f t="shared" si="4"/>
        <v>1000</v>
      </c>
      <c r="L64" s="1328"/>
      <c r="M64" s="843"/>
      <c r="N64" s="491"/>
      <c r="O64" s="491"/>
      <c r="P64" s="491"/>
      <c r="Q64" s="491"/>
      <c r="R64" s="855"/>
      <c r="S64" s="509"/>
      <c r="T64" s="593">
        <f t="shared" si="5"/>
        <v>1000</v>
      </c>
    </row>
    <row r="65" spans="1:23" ht="19.5" customHeight="1">
      <c r="A65" s="49">
        <v>41</v>
      </c>
      <c r="B65" s="1292"/>
      <c r="C65" s="196"/>
      <c r="D65" s="849">
        <v>15</v>
      </c>
      <c r="E65" s="463" t="s">
        <v>515</v>
      </c>
      <c r="F65" s="196">
        <v>1510</v>
      </c>
      <c r="G65" s="196"/>
      <c r="H65" s="196"/>
      <c r="I65" s="196"/>
      <c r="J65" s="196">
        <v>1510</v>
      </c>
      <c r="K65" s="988">
        <f t="shared" si="4"/>
        <v>1510</v>
      </c>
      <c r="L65" s="1328"/>
      <c r="M65" s="198"/>
      <c r="N65" s="196"/>
      <c r="O65" s="196"/>
      <c r="P65" s="196"/>
      <c r="Q65" s="196"/>
      <c r="R65" s="575"/>
      <c r="T65" s="593">
        <f t="shared" si="5"/>
        <v>1510</v>
      </c>
    </row>
    <row r="66" spans="1:23" ht="15">
      <c r="A66" s="49">
        <v>41</v>
      </c>
      <c r="B66" s="1292"/>
      <c r="C66" s="196"/>
      <c r="D66" s="849">
        <v>16</v>
      </c>
      <c r="E66" s="463" t="s">
        <v>439</v>
      </c>
      <c r="F66" s="196">
        <v>300</v>
      </c>
      <c r="G66" s="196"/>
      <c r="H66" s="196"/>
      <c r="I66" s="196">
        <v>500</v>
      </c>
      <c r="J66" s="196"/>
      <c r="K66" s="988">
        <f t="shared" si="4"/>
        <v>500</v>
      </c>
      <c r="L66" s="1328"/>
      <c r="M66" s="198"/>
      <c r="N66" s="196"/>
      <c r="O66" s="196"/>
      <c r="P66" s="196"/>
      <c r="Q66" s="196"/>
      <c r="R66" s="575"/>
      <c r="T66" s="593">
        <f t="shared" si="5"/>
        <v>500</v>
      </c>
    </row>
    <row r="67" spans="1:23" ht="18">
      <c r="A67" s="850"/>
      <c r="B67" s="458">
        <v>2</v>
      </c>
      <c r="C67" s="201" t="s">
        <v>470</v>
      </c>
      <c r="D67" s="459"/>
      <c r="E67" s="464"/>
      <c r="F67" s="698">
        <f>F68</f>
        <v>15785</v>
      </c>
      <c r="G67" s="698">
        <f t="shared" ref="G67:K67" si="6">G68</f>
        <v>0</v>
      </c>
      <c r="H67" s="698">
        <f t="shared" si="6"/>
        <v>10</v>
      </c>
      <c r="I67" s="698">
        <f t="shared" si="6"/>
        <v>12002</v>
      </c>
      <c r="J67" s="698">
        <f t="shared" si="6"/>
        <v>0</v>
      </c>
      <c r="K67" s="1320">
        <f t="shared" si="6"/>
        <v>12012</v>
      </c>
      <c r="L67" s="1329"/>
      <c r="M67" s="835"/>
      <c r="N67" s="496"/>
      <c r="O67" s="496"/>
      <c r="P67" s="496"/>
      <c r="Q67" s="496"/>
      <c r="R67" s="836"/>
      <c r="S67" s="510"/>
      <c r="T67" s="517">
        <f>K67+R67</f>
        <v>12012</v>
      </c>
    </row>
    <row r="68" spans="1:23" ht="15.75">
      <c r="A68" s="570"/>
      <c r="B68" s="571" t="s">
        <v>382</v>
      </c>
      <c r="C68" s="446" t="s">
        <v>468</v>
      </c>
      <c r="D68" s="41" t="s">
        <v>469</v>
      </c>
      <c r="E68" s="465"/>
      <c r="F68" s="699">
        <f>F69+F70+F71+F72+F73+F74+F75</f>
        <v>15785</v>
      </c>
      <c r="G68" s="689"/>
      <c r="H68" s="492">
        <f>H69</f>
        <v>10</v>
      </c>
      <c r="I68" s="493">
        <f>I69+I70+I71+I72+I73+I74+I75</f>
        <v>12002</v>
      </c>
      <c r="J68" s="493">
        <f t="shared" ref="J68:K68" si="7">J69+J70+J71+J72+J73+J74+J75</f>
        <v>0</v>
      </c>
      <c r="K68" s="861">
        <f t="shared" si="7"/>
        <v>12012</v>
      </c>
      <c r="L68" s="1326"/>
      <c r="M68" s="844"/>
      <c r="N68" s="492"/>
      <c r="O68" s="493"/>
      <c r="P68" s="492"/>
      <c r="Q68" s="492"/>
      <c r="R68" s="845"/>
      <c r="S68" s="507"/>
      <c r="T68" s="521">
        <f>K68+R68</f>
        <v>12012</v>
      </c>
      <c r="U68"/>
      <c r="V68"/>
      <c r="W68"/>
    </row>
    <row r="69" spans="1:23" ht="17.25" customHeight="1">
      <c r="A69" s="851">
        <v>41</v>
      </c>
      <c r="B69" s="684"/>
      <c r="C69" s="685"/>
      <c r="D69" s="686" t="s">
        <v>497</v>
      </c>
      <c r="E69" s="823" t="s">
        <v>513</v>
      </c>
      <c r="F69" s="700">
        <v>10</v>
      </c>
      <c r="G69" s="693"/>
      <c r="H69" s="669">
        <v>10</v>
      </c>
      <c r="I69" s="820"/>
      <c r="J69" s="669"/>
      <c r="K69" s="990">
        <f>G69+H69+I69+J69</f>
        <v>10</v>
      </c>
      <c r="L69" s="1326"/>
      <c r="M69" s="856"/>
      <c r="N69" s="671"/>
      <c r="O69" s="687"/>
      <c r="P69" s="671"/>
      <c r="Q69" s="671"/>
      <c r="R69" s="857"/>
      <c r="S69" s="688"/>
      <c r="T69" s="991">
        <f>K69+R69</f>
        <v>10</v>
      </c>
      <c r="U69"/>
      <c r="V69"/>
      <c r="W69"/>
    </row>
    <row r="70" spans="1:23" ht="18" customHeight="1">
      <c r="A70" s="444">
        <v>41</v>
      </c>
      <c r="B70" s="445"/>
      <c r="C70" s="449"/>
      <c r="D70" s="450" t="s">
        <v>52</v>
      </c>
      <c r="E70" s="463" t="s">
        <v>210</v>
      </c>
      <c r="F70" s="697">
        <v>5</v>
      </c>
      <c r="G70" s="690"/>
      <c r="H70" s="494"/>
      <c r="I70" s="495">
        <v>2</v>
      </c>
      <c r="J70" s="494"/>
      <c r="K70" s="990">
        <f t="shared" ref="K70:K80" si="8">G70+H70+I70+J70</f>
        <v>2</v>
      </c>
      <c r="L70" s="1327"/>
      <c r="M70" s="841"/>
      <c r="N70" s="494"/>
      <c r="O70" s="494"/>
      <c r="P70" s="494"/>
      <c r="Q70" s="494"/>
      <c r="R70" s="857"/>
      <c r="S70" s="508"/>
      <c r="T70" s="991">
        <f t="shared" ref="T70:T80" si="9">K70+R70</f>
        <v>2</v>
      </c>
      <c r="U70"/>
      <c r="V70"/>
      <c r="W70"/>
    </row>
    <row r="71" spans="1:23" ht="20.25" customHeight="1">
      <c r="A71" s="444">
        <v>46</v>
      </c>
      <c r="B71" s="445"/>
      <c r="C71" s="449"/>
      <c r="D71" s="450" t="s">
        <v>53</v>
      </c>
      <c r="E71" s="463" t="s">
        <v>40</v>
      </c>
      <c r="F71" s="697">
        <v>10000</v>
      </c>
      <c r="G71" s="690"/>
      <c r="H71" s="494"/>
      <c r="I71" s="495">
        <v>10000</v>
      </c>
      <c r="J71" s="494"/>
      <c r="K71" s="990">
        <f t="shared" si="8"/>
        <v>10000</v>
      </c>
      <c r="L71" s="1327"/>
      <c r="M71" s="841"/>
      <c r="N71" s="494"/>
      <c r="O71" s="494"/>
      <c r="P71" s="494"/>
      <c r="Q71" s="494"/>
      <c r="R71" s="857"/>
      <c r="S71" s="508"/>
      <c r="T71" s="991">
        <f t="shared" si="9"/>
        <v>10000</v>
      </c>
      <c r="U71"/>
      <c r="V71"/>
      <c r="W71"/>
    </row>
    <row r="72" spans="1:23" ht="21.75" customHeight="1">
      <c r="A72" s="444">
        <v>41</v>
      </c>
      <c r="B72" s="445"/>
      <c r="C72" s="449"/>
      <c r="D72" s="450" t="s">
        <v>54</v>
      </c>
      <c r="E72" s="463" t="s">
        <v>36</v>
      </c>
      <c r="F72" s="697">
        <v>820</v>
      </c>
      <c r="G72" s="690"/>
      <c r="H72" s="494"/>
      <c r="I72" s="495">
        <v>500</v>
      </c>
      <c r="J72" s="494"/>
      <c r="K72" s="990">
        <f t="shared" si="8"/>
        <v>500</v>
      </c>
      <c r="L72" s="1327"/>
      <c r="M72" s="841"/>
      <c r="N72" s="494"/>
      <c r="O72" s="494"/>
      <c r="P72" s="494"/>
      <c r="Q72" s="494"/>
      <c r="R72" s="857"/>
      <c r="S72" s="508"/>
      <c r="T72" s="991">
        <f t="shared" si="9"/>
        <v>500</v>
      </c>
      <c r="U72"/>
      <c r="V72"/>
      <c r="W72"/>
    </row>
    <row r="73" spans="1:23" ht="21.75" customHeight="1">
      <c r="A73" s="444">
        <v>41</v>
      </c>
      <c r="B73" s="445"/>
      <c r="C73" s="449"/>
      <c r="D73" s="646" t="s">
        <v>55</v>
      </c>
      <c r="E73" s="463" t="s">
        <v>439</v>
      </c>
      <c r="F73" s="697">
        <v>2000</v>
      </c>
      <c r="G73" s="690"/>
      <c r="H73" s="494"/>
      <c r="I73" s="495">
        <v>0</v>
      </c>
      <c r="J73" s="494"/>
      <c r="K73" s="990">
        <f t="shared" si="8"/>
        <v>0</v>
      </c>
      <c r="L73" s="1327"/>
      <c r="M73" s="841"/>
      <c r="N73" s="494"/>
      <c r="O73" s="494"/>
      <c r="P73" s="494"/>
      <c r="Q73" s="494"/>
      <c r="R73" s="857"/>
      <c r="S73" s="508"/>
      <c r="T73" s="991">
        <f t="shared" si="9"/>
        <v>0</v>
      </c>
      <c r="U73"/>
      <c r="V73"/>
      <c r="W73"/>
    </row>
    <row r="74" spans="1:23" ht="21.75" customHeight="1">
      <c r="A74" s="444">
        <v>41</v>
      </c>
      <c r="B74" s="445"/>
      <c r="C74" s="449"/>
      <c r="D74" s="646" t="s">
        <v>56</v>
      </c>
      <c r="E74" s="463" t="s">
        <v>514</v>
      </c>
      <c r="F74" s="697">
        <v>1500</v>
      </c>
      <c r="G74" s="690"/>
      <c r="H74" s="494"/>
      <c r="I74" s="495">
        <v>1500</v>
      </c>
      <c r="J74" s="494"/>
      <c r="K74" s="990">
        <f t="shared" si="8"/>
        <v>1500</v>
      </c>
      <c r="L74" s="1327"/>
      <c r="M74" s="841"/>
      <c r="N74" s="494"/>
      <c r="O74" s="494"/>
      <c r="P74" s="494"/>
      <c r="Q74" s="494"/>
      <c r="R74" s="857"/>
      <c r="S74" s="508"/>
      <c r="T74" s="991">
        <f t="shared" si="9"/>
        <v>1500</v>
      </c>
      <c r="U74"/>
      <c r="V74"/>
      <c r="W74"/>
    </row>
    <row r="75" spans="1:23" ht="29.25">
      <c r="A75" s="444">
        <v>41</v>
      </c>
      <c r="B75" s="445"/>
      <c r="C75" s="449"/>
      <c r="D75" s="450" t="s">
        <v>56</v>
      </c>
      <c r="E75" s="463" t="s">
        <v>320</v>
      </c>
      <c r="F75" s="822">
        <f>F76+F77+F78+F79+F80</f>
        <v>1450</v>
      </c>
      <c r="G75" s="690"/>
      <c r="H75" s="494"/>
      <c r="I75" s="821">
        <f>I76+I77+I78+I79+I80</f>
        <v>0</v>
      </c>
      <c r="J75" s="498"/>
      <c r="K75" s="990">
        <f t="shared" si="8"/>
        <v>0</v>
      </c>
      <c r="L75" s="1326"/>
      <c r="M75" s="858"/>
      <c r="N75" s="498"/>
      <c r="O75" s="498"/>
      <c r="P75" s="498"/>
      <c r="Q75" s="498"/>
      <c r="R75" s="857"/>
      <c r="S75" s="507"/>
      <c r="T75" s="991">
        <f t="shared" si="9"/>
        <v>0</v>
      </c>
      <c r="U75"/>
      <c r="V75"/>
      <c r="W75"/>
    </row>
    <row r="76" spans="1:23" ht="15">
      <c r="A76" s="444">
        <v>41</v>
      </c>
      <c r="B76" s="445"/>
      <c r="C76" s="449"/>
      <c r="D76" s="450" t="s">
        <v>119</v>
      </c>
      <c r="E76" s="463" t="s">
        <v>322</v>
      </c>
      <c r="F76" s="697">
        <v>250</v>
      </c>
      <c r="G76" s="690"/>
      <c r="H76" s="494"/>
      <c r="I76" s="495">
        <v>0</v>
      </c>
      <c r="J76" s="494"/>
      <c r="K76" s="990">
        <f t="shared" si="8"/>
        <v>0</v>
      </c>
      <c r="L76" s="1327"/>
      <c r="M76" s="841"/>
      <c r="N76" s="494"/>
      <c r="O76" s="494"/>
      <c r="P76" s="494"/>
      <c r="Q76" s="494"/>
      <c r="R76" s="857"/>
      <c r="S76" s="508"/>
      <c r="T76" s="991">
        <f t="shared" si="9"/>
        <v>0</v>
      </c>
      <c r="U76" s="195"/>
      <c r="V76"/>
      <c r="W76"/>
    </row>
    <row r="77" spans="1:23" ht="15">
      <c r="A77" s="444">
        <v>41</v>
      </c>
      <c r="B77" s="445"/>
      <c r="C77" s="449"/>
      <c r="D77" s="450" t="s">
        <v>120</v>
      </c>
      <c r="E77" s="463" t="s">
        <v>323</v>
      </c>
      <c r="F77" s="697">
        <v>100</v>
      </c>
      <c r="G77" s="690"/>
      <c r="H77" s="494"/>
      <c r="I77" s="495">
        <v>0</v>
      </c>
      <c r="J77" s="494"/>
      <c r="K77" s="990">
        <f t="shared" si="8"/>
        <v>0</v>
      </c>
      <c r="L77" s="1327"/>
      <c r="M77" s="841"/>
      <c r="N77" s="494"/>
      <c r="O77" s="494"/>
      <c r="P77" s="494"/>
      <c r="Q77" s="494"/>
      <c r="R77" s="857"/>
      <c r="S77" s="508"/>
      <c r="T77" s="991">
        <f t="shared" si="9"/>
        <v>0</v>
      </c>
      <c r="U77" s="195"/>
      <c r="V77"/>
      <c r="W77"/>
    </row>
    <row r="78" spans="1:23" ht="15">
      <c r="A78" s="444">
        <v>41</v>
      </c>
      <c r="B78" s="445"/>
      <c r="C78" s="449"/>
      <c r="D78" s="450" t="s">
        <v>121</v>
      </c>
      <c r="E78" s="463" t="s">
        <v>321</v>
      </c>
      <c r="F78" s="697">
        <v>400</v>
      </c>
      <c r="G78" s="690"/>
      <c r="H78" s="494"/>
      <c r="I78" s="495">
        <v>0</v>
      </c>
      <c r="J78" s="494"/>
      <c r="K78" s="990">
        <f t="shared" si="8"/>
        <v>0</v>
      </c>
      <c r="L78" s="1327"/>
      <c r="M78" s="841"/>
      <c r="N78" s="494"/>
      <c r="O78" s="494"/>
      <c r="P78" s="494"/>
      <c r="Q78" s="494"/>
      <c r="R78" s="857"/>
      <c r="S78" s="508"/>
      <c r="T78" s="991">
        <f t="shared" si="9"/>
        <v>0</v>
      </c>
      <c r="U78" s="195"/>
      <c r="V78"/>
      <c r="W78"/>
    </row>
    <row r="79" spans="1:23" ht="15">
      <c r="A79" s="444">
        <v>41</v>
      </c>
      <c r="B79" s="445"/>
      <c r="C79" s="449"/>
      <c r="D79" s="450" t="s">
        <v>142</v>
      </c>
      <c r="E79" s="463" t="s">
        <v>325</v>
      </c>
      <c r="F79" s="697">
        <v>0</v>
      </c>
      <c r="G79" s="690"/>
      <c r="H79" s="494"/>
      <c r="I79" s="495">
        <v>0</v>
      </c>
      <c r="J79" s="494"/>
      <c r="K79" s="990">
        <f t="shared" si="8"/>
        <v>0</v>
      </c>
      <c r="L79" s="1327"/>
      <c r="M79" s="841"/>
      <c r="N79" s="494"/>
      <c r="O79" s="494"/>
      <c r="P79" s="494"/>
      <c r="Q79" s="494"/>
      <c r="R79" s="857"/>
      <c r="S79" s="508"/>
      <c r="T79" s="991">
        <f t="shared" si="9"/>
        <v>0</v>
      </c>
      <c r="U79" s="195"/>
      <c r="V79"/>
      <c r="W79"/>
    </row>
    <row r="80" spans="1:23" ht="15">
      <c r="A80" s="444">
        <v>41</v>
      </c>
      <c r="B80" s="445"/>
      <c r="C80" s="449"/>
      <c r="D80" s="450" t="s">
        <v>143</v>
      </c>
      <c r="E80" s="463" t="s">
        <v>326</v>
      </c>
      <c r="F80" s="697">
        <v>700</v>
      </c>
      <c r="G80" s="690"/>
      <c r="H80" s="494"/>
      <c r="I80" s="495">
        <v>0</v>
      </c>
      <c r="J80" s="494"/>
      <c r="K80" s="990">
        <f t="shared" si="8"/>
        <v>0</v>
      </c>
      <c r="L80" s="1327"/>
      <c r="M80" s="841"/>
      <c r="N80" s="494"/>
      <c r="O80" s="494"/>
      <c r="P80" s="494"/>
      <c r="Q80" s="494"/>
      <c r="R80" s="857"/>
      <c r="S80" s="508"/>
      <c r="T80" s="991">
        <f t="shared" si="9"/>
        <v>0</v>
      </c>
      <c r="U80" s="195"/>
      <c r="V80"/>
      <c r="W80"/>
    </row>
    <row r="81" spans="1:20" ht="15">
      <c r="A81" s="850"/>
      <c r="B81" s="458">
        <v>3</v>
      </c>
      <c r="C81" s="201" t="s">
        <v>298</v>
      </c>
      <c r="D81" s="459"/>
      <c r="E81" s="464"/>
      <c r="F81" s="701">
        <f>F82</f>
        <v>4000</v>
      </c>
      <c r="G81" s="701">
        <f t="shared" ref="G81:J82" si="10">G82</f>
        <v>0</v>
      </c>
      <c r="H81" s="701">
        <f t="shared" si="10"/>
        <v>0</v>
      </c>
      <c r="I81" s="701">
        <f t="shared" si="10"/>
        <v>0</v>
      </c>
      <c r="J81" s="701">
        <f t="shared" si="10"/>
        <v>3000</v>
      </c>
      <c r="K81" s="1321">
        <f>G81+H81+I81+J81</f>
        <v>3000</v>
      </c>
      <c r="L81" s="1330"/>
      <c r="M81" s="859"/>
      <c r="N81" s="490"/>
      <c r="O81" s="490"/>
      <c r="P81" s="490"/>
      <c r="Q81" s="490"/>
      <c r="R81" s="860"/>
      <c r="S81" s="512"/>
      <c r="T81" s="517">
        <f t="shared" ref="T81:T89" si="11">K81+R81</f>
        <v>3000</v>
      </c>
    </row>
    <row r="82" spans="1:20" ht="15">
      <c r="A82" s="570"/>
      <c r="B82" s="569" t="s">
        <v>383</v>
      </c>
      <c r="C82" s="446" t="s">
        <v>290</v>
      </c>
      <c r="D82" s="460" t="s">
        <v>29</v>
      </c>
      <c r="E82" s="465"/>
      <c r="F82" s="702">
        <f>F83</f>
        <v>4000</v>
      </c>
      <c r="G82" s="702">
        <f t="shared" si="10"/>
        <v>0</v>
      </c>
      <c r="H82" s="702">
        <f t="shared" si="10"/>
        <v>0</v>
      </c>
      <c r="I82" s="702">
        <f t="shared" si="10"/>
        <v>0</v>
      </c>
      <c r="J82" s="702">
        <f t="shared" si="10"/>
        <v>3000</v>
      </c>
      <c r="K82" s="1322">
        <f t="shared" ref="K82:K83" si="12">G82+H82+I82+J82</f>
        <v>3000</v>
      </c>
      <c r="L82" s="1326"/>
      <c r="M82" s="844"/>
      <c r="N82" s="492"/>
      <c r="O82" s="492"/>
      <c r="P82" s="492"/>
      <c r="Q82" s="492"/>
      <c r="R82" s="845"/>
      <c r="S82" s="507"/>
      <c r="T82" s="521">
        <f t="shared" si="11"/>
        <v>3000</v>
      </c>
    </row>
    <row r="83" spans="1:20" ht="15">
      <c r="A83" s="444">
        <v>41</v>
      </c>
      <c r="B83" s="445"/>
      <c r="C83" s="449"/>
      <c r="D83" s="450" t="s">
        <v>52</v>
      </c>
      <c r="E83" s="462" t="s">
        <v>291</v>
      </c>
      <c r="F83" s="696">
        <v>4000</v>
      </c>
      <c r="G83" s="494"/>
      <c r="H83" s="494"/>
      <c r="I83" s="495"/>
      <c r="J83" s="494">
        <v>3000</v>
      </c>
      <c r="K83" s="842">
        <f t="shared" si="12"/>
        <v>3000</v>
      </c>
      <c r="L83" s="1327"/>
      <c r="M83" s="841"/>
      <c r="N83" s="494"/>
      <c r="O83" s="494"/>
      <c r="P83" s="494"/>
      <c r="Q83" s="494"/>
      <c r="R83" s="842"/>
      <c r="S83" s="508"/>
      <c r="T83" s="593">
        <f t="shared" si="11"/>
        <v>3000</v>
      </c>
    </row>
    <row r="84" spans="1:20" ht="15">
      <c r="A84" s="850"/>
      <c r="B84" s="458">
        <v>4</v>
      </c>
      <c r="C84" s="201" t="s">
        <v>127</v>
      </c>
      <c r="D84" s="459"/>
      <c r="E84" s="464"/>
      <c r="F84" s="701">
        <f>F85</f>
        <v>0</v>
      </c>
      <c r="G84" s="496">
        <v>0</v>
      </c>
      <c r="H84" s="496">
        <v>0</v>
      </c>
      <c r="I84" s="497">
        <v>0</v>
      </c>
      <c r="J84" s="497">
        <v>0</v>
      </c>
      <c r="K84" s="989">
        <v>0</v>
      </c>
      <c r="L84" s="1329"/>
      <c r="M84" s="835"/>
      <c r="N84" s="496"/>
      <c r="O84" s="496"/>
      <c r="P84" s="496"/>
      <c r="Q84" s="496"/>
      <c r="R84" s="836"/>
      <c r="S84" s="510"/>
      <c r="T84" s="517">
        <f t="shared" si="11"/>
        <v>0</v>
      </c>
    </row>
    <row r="85" spans="1:20" ht="15">
      <c r="A85" s="570"/>
      <c r="B85" s="569" t="s">
        <v>384</v>
      </c>
      <c r="C85" s="446" t="s">
        <v>139</v>
      </c>
      <c r="D85" s="460" t="s">
        <v>389</v>
      </c>
      <c r="E85" s="465"/>
      <c r="F85" s="702">
        <f>F86</f>
        <v>0</v>
      </c>
      <c r="G85" s="492">
        <v>0</v>
      </c>
      <c r="H85" s="492">
        <v>0</v>
      </c>
      <c r="I85" s="493">
        <v>0</v>
      </c>
      <c r="J85" s="492">
        <v>0</v>
      </c>
      <c r="K85" s="845">
        <v>0</v>
      </c>
      <c r="L85" s="1326"/>
      <c r="M85" s="844"/>
      <c r="N85" s="492"/>
      <c r="O85" s="492"/>
      <c r="P85" s="492"/>
      <c r="Q85" s="493"/>
      <c r="R85" s="861"/>
      <c r="S85" s="513"/>
      <c r="T85" s="521">
        <f t="shared" si="11"/>
        <v>0</v>
      </c>
    </row>
    <row r="86" spans="1:20" ht="16.5" customHeight="1">
      <c r="A86" s="444">
        <v>41</v>
      </c>
      <c r="B86" s="445"/>
      <c r="C86" s="449"/>
      <c r="D86" s="450" t="s">
        <v>52</v>
      </c>
      <c r="E86" s="462" t="s">
        <v>297</v>
      </c>
      <c r="F86" s="696">
        <v>0</v>
      </c>
      <c r="G86" s="494">
        <v>0</v>
      </c>
      <c r="H86" s="494">
        <v>0</v>
      </c>
      <c r="I86" s="495">
        <v>0</v>
      </c>
      <c r="J86" s="494">
        <v>0</v>
      </c>
      <c r="K86" s="842">
        <v>0</v>
      </c>
      <c r="L86" s="1327"/>
      <c r="M86" s="841"/>
      <c r="N86" s="494"/>
      <c r="O86" s="494"/>
      <c r="P86" s="494"/>
      <c r="Q86" s="494"/>
      <c r="R86" s="842"/>
      <c r="S86" s="508"/>
      <c r="T86" s="593">
        <f t="shared" si="11"/>
        <v>0</v>
      </c>
    </row>
    <row r="87" spans="1:20" ht="15">
      <c r="A87" s="850"/>
      <c r="B87" s="458">
        <v>5</v>
      </c>
      <c r="C87" s="625" t="s">
        <v>501</v>
      </c>
      <c r="D87" s="459"/>
      <c r="E87" s="464"/>
      <c r="F87" s="701">
        <f>F88</f>
        <v>19200</v>
      </c>
      <c r="G87" s="496"/>
      <c r="H87" s="496"/>
      <c r="I87" s="497"/>
      <c r="J87" s="497">
        <f>J88</f>
        <v>19500</v>
      </c>
      <c r="K87" s="989">
        <f>J87</f>
        <v>19500</v>
      </c>
      <c r="L87" s="1329"/>
      <c r="M87" s="835"/>
      <c r="N87" s="496"/>
      <c r="O87" s="496"/>
      <c r="P87" s="496"/>
      <c r="Q87" s="496"/>
      <c r="R87" s="836"/>
      <c r="S87" s="510"/>
      <c r="T87" s="517">
        <f t="shared" si="11"/>
        <v>19500</v>
      </c>
    </row>
    <row r="88" spans="1:20" ht="15">
      <c r="A88" s="570"/>
      <c r="B88" s="569" t="s">
        <v>500</v>
      </c>
      <c r="C88" s="446" t="s">
        <v>30</v>
      </c>
      <c r="D88" s="694" t="s">
        <v>499</v>
      </c>
      <c r="E88" s="465"/>
      <c r="F88" s="702">
        <f>F89</f>
        <v>19200</v>
      </c>
      <c r="G88" s="492"/>
      <c r="H88" s="492"/>
      <c r="I88" s="493"/>
      <c r="J88" s="492">
        <f>J89</f>
        <v>19500</v>
      </c>
      <c r="K88" s="845">
        <f>J88</f>
        <v>19500</v>
      </c>
      <c r="L88" s="1326"/>
      <c r="M88" s="844"/>
      <c r="N88" s="492"/>
      <c r="O88" s="492"/>
      <c r="P88" s="492"/>
      <c r="Q88" s="493"/>
      <c r="R88" s="861"/>
      <c r="S88" s="513"/>
      <c r="T88" s="521">
        <f t="shared" si="11"/>
        <v>19500</v>
      </c>
    </row>
    <row r="89" spans="1:20" ht="16.5" customHeight="1" thickBot="1">
      <c r="A89" s="852">
        <v>41</v>
      </c>
      <c r="B89" s="454"/>
      <c r="C89" s="455"/>
      <c r="D89" s="456" t="s">
        <v>52</v>
      </c>
      <c r="E89" s="853" t="s">
        <v>498</v>
      </c>
      <c r="F89" s="854">
        <v>19200</v>
      </c>
      <c r="G89" s="501"/>
      <c r="H89" s="501"/>
      <c r="I89" s="502"/>
      <c r="J89" s="501">
        <v>19500</v>
      </c>
      <c r="K89" s="847">
        <f>J89</f>
        <v>19500</v>
      </c>
      <c r="L89" s="1331"/>
      <c r="M89" s="846"/>
      <c r="N89" s="501"/>
      <c r="O89" s="501"/>
      <c r="P89" s="501"/>
      <c r="Q89" s="501"/>
      <c r="R89" s="847"/>
      <c r="S89" s="508"/>
      <c r="T89" s="992">
        <f t="shared" si="11"/>
        <v>19500</v>
      </c>
    </row>
    <row r="90" spans="1:20">
      <c r="A90" s="64"/>
      <c r="B90" s="62"/>
      <c r="C90" s="15"/>
      <c r="D90" s="12"/>
      <c r="E90" s="76"/>
      <c r="F90" s="76"/>
      <c r="G90" s="77"/>
      <c r="H90" s="77"/>
      <c r="I90" s="78"/>
      <c r="J90" s="199"/>
      <c r="K90" s="77"/>
      <c r="L90" s="589"/>
      <c r="M90" s="199"/>
      <c r="N90" s="199"/>
      <c r="O90" s="77"/>
      <c r="P90" s="77"/>
      <c r="Q90" s="77"/>
      <c r="R90" s="77"/>
      <c r="S90" s="77"/>
    </row>
    <row r="91" spans="1:20">
      <c r="A91" s="64"/>
      <c r="B91" s="62"/>
      <c r="C91" s="15"/>
      <c r="D91" s="12"/>
      <c r="E91" s="76"/>
      <c r="F91" s="76"/>
      <c r="G91" s="77"/>
      <c r="H91" s="77"/>
      <c r="I91" s="78"/>
      <c r="J91" s="199"/>
      <c r="K91" s="77">
        <v>11</v>
      </c>
      <c r="L91" s="589"/>
      <c r="M91" s="199"/>
      <c r="N91" s="199"/>
      <c r="O91" s="77"/>
      <c r="P91" s="77"/>
      <c r="Q91" s="77"/>
      <c r="R91" s="77"/>
      <c r="S91" s="77"/>
    </row>
    <row r="92" spans="1:20">
      <c r="A92" s="64"/>
      <c r="B92" s="62"/>
      <c r="C92" s="15"/>
      <c r="D92" s="12"/>
      <c r="E92" s="76"/>
      <c r="F92" s="76"/>
      <c r="G92" s="77"/>
      <c r="H92" s="77"/>
      <c r="I92" s="78"/>
      <c r="J92" s="443"/>
      <c r="K92" s="251"/>
      <c r="L92" s="589"/>
      <c r="M92" s="199"/>
      <c r="N92" s="199"/>
      <c r="O92" s="77"/>
      <c r="P92" s="77"/>
      <c r="Q92" s="77"/>
      <c r="R92" s="77"/>
      <c r="S92" s="77"/>
    </row>
    <row r="93" spans="1:20">
      <c r="A93" s="64"/>
      <c r="B93" s="62"/>
      <c r="C93" s="15"/>
      <c r="D93" s="12"/>
      <c r="E93" s="76"/>
      <c r="F93" s="76"/>
      <c r="G93" s="77"/>
      <c r="H93" s="77"/>
      <c r="I93" s="78"/>
      <c r="J93" s="77"/>
      <c r="K93" s="77"/>
      <c r="L93" s="589"/>
      <c r="M93" s="199"/>
      <c r="N93" s="199"/>
      <c r="O93" s="77"/>
      <c r="P93" s="77"/>
      <c r="Q93" s="77"/>
      <c r="R93" s="77"/>
      <c r="S93" s="77"/>
    </row>
    <row r="94" spans="1:20">
      <c r="A94" s="64"/>
      <c r="B94" s="62"/>
      <c r="C94" s="15"/>
      <c r="D94" s="12"/>
      <c r="E94" s="76"/>
      <c r="F94" s="76"/>
      <c r="G94" s="77"/>
      <c r="H94" s="77"/>
      <c r="I94" s="78"/>
      <c r="J94" s="77"/>
      <c r="K94" s="77"/>
      <c r="L94" s="589"/>
      <c r="M94" s="199"/>
      <c r="N94" s="199"/>
      <c r="O94" s="77"/>
      <c r="P94" s="77"/>
      <c r="Q94" s="77"/>
      <c r="R94" s="77"/>
      <c r="S94" s="77"/>
    </row>
    <row r="95" spans="1:20">
      <c r="A95" s="64"/>
      <c r="B95" s="62"/>
      <c r="C95" s="15"/>
      <c r="D95" s="12"/>
      <c r="E95" s="76"/>
      <c r="F95" s="76"/>
      <c r="G95" s="77"/>
      <c r="H95" s="77"/>
      <c r="I95" s="78"/>
      <c r="J95" s="77"/>
      <c r="K95" s="77"/>
      <c r="L95" s="589"/>
      <c r="M95" s="199"/>
      <c r="N95" s="199"/>
      <c r="O95" s="77"/>
      <c r="P95" s="77"/>
      <c r="Q95" s="77"/>
      <c r="R95" s="77"/>
      <c r="S95" s="77"/>
    </row>
    <row r="96" spans="1:20">
      <c r="A96" s="64"/>
      <c r="B96" s="62"/>
      <c r="C96" s="15"/>
      <c r="D96" s="12"/>
      <c r="E96" s="76"/>
      <c r="F96" s="76"/>
      <c r="G96" s="77"/>
      <c r="H96" s="77"/>
      <c r="I96" s="78"/>
      <c r="J96" s="199"/>
      <c r="K96" s="77"/>
      <c r="L96" s="589"/>
      <c r="M96" s="199"/>
      <c r="N96" s="199"/>
      <c r="O96" s="77"/>
      <c r="P96" s="77"/>
      <c r="Q96" s="77"/>
      <c r="R96" s="77"/>
      <c r="S96" s="77"/>
    </row>
    <row r="97" spans="1:23">
      <c r="A97" s="64"/>
      <c r="B97" s="62"/>
      <c r="C97" s="15"/>
      <c r="D97" s="12"/>
      <c r="E97" s="76"/>
      <c r="F97" s="76"/>
      <c r="G97" s="77"/>
      <c r="H97" s="77"/>
      <c r="I97" s="78"/>
      <c r="J97" s="77"/>
      <c r="K97" s="77"/>
      <c r="L97" s="589"/>
      <c r="M97" s="199"/>
      <c r="N97" s="199"/>
      <c r="O97" s="77"/>
      <c r="P97" s="77"/>
      <c r="Q97" s="77"/>
      <c r="R97" s="77"/>
      <c r="S97" s="77"/>
    </row>
    <row r="98" spans="1:23">
      <c r="A98" s="64"/>
      <c r="B98" s="62"/>
      <c r="C98" s="15"/>
      <c r="D98" s="12"/>
      <c r="E98" s="76"/>
      <c r="F98" s="76"/>
      <c r="G98" s="77"/>
      <c r="H98" s="77"/>
      <c r="I98" s="78"/>
      <c r="J98" s="77"/>
      <c r="K98" s="77"/>
      <c r="L98" s="589"/>
      <c r="M98" s="199"/>
      <c r="N98" s="199"/>
      <c r="O98" s="77"/>
      <c r="P98" s="77"/>
      <c r="Q98" s="77"/>
      <c r="R98" s="77"/>
      <c r="S98" s="77"/>
    </row>
    <row r="99" spans="1:23">
      <c r="A99" s="64"/>
      <c r="B99" s="62"/>
      <c r="C99" s="15"/>
      <c r="D99" s="12"/>
      <c r="E99" s="76"/>
      <c r="F99" s="76"/>
      <c r="G99" s="77"/>
      <c r="H99" s="77"/>
      <c r="I99" s="78"/>
      <c r="J99" s="77"/>
      <c r="K99" s="77"/>
      <c r="L99" s="589"/>
      <c r="M99" s="199"/>
      <c r="N99" s="199"/>
      <c r="O99" s="77"/>
      <c r="P99" s="77"/>
      <c r="Q99" s="77"/>
      <c r="R99" s="77"/>
      <c r="S99" s="77"/>
    </row>
    <row r="100" spans="1:23">
      <c r="A100" s="64"/>
      <c r="B100" s="62"/>
      <c r="C100" s="15"/>
      <c r="D100" s="12"/>
      <c r="E100" s="76"/>
      <c r="F100" s="76"/>
      <c r="G100" s="77"/>
      <c r="H100" s="77"/>
      <c r="I100" s="78"/>
      <c r="J100" s="77"/>
      <c r="K100" s="77"/>
      <c r="L100" s="589"/>
      <c r="M100" s="199"/>
      <c r="N100" s="199"/>
      <c r="O100" s="77"/>
      <c r="P100" s="77"/>
      <c r="Q100" s="77"/>
      <c r="R100" s="77"/>
      <c r="S100" s="77"/>
    </row>
    <row r="101" spans="1:23">
      <c r="A101" s="64"/>
      <c r="B101" s="62"/>
      <c r="C101" s="15"/>
      <c r="D101" s="12"/>
      <c r="E101" s="76"/>
      <c r="F101" s="76"/>
      <c r="G101" s="77"/>
      <c r="H101" s="77"/>
      <c r="I101" s="78"/>
      <c r="J101" s="77"/>
      <c r="K101" s="77"/>
      <c r="L101" s="589"/>
      <c r="M101" s="199"/>
      <c r="N101" s="199"/>
      <c r="O101" s="77"/>
      <c r="P101" s="77"/>
      <c r="Q101" s="77"/>
      <c r="R101" s="77"/>
      <c r="S101" s="77"/>
    </row>
    <row r="102" spans="1:23" s="66" customFormat="1">
      <c r="A102" s="64"/>
      <c r="B102" s="62"/>
      <c r="C102" s="15"/>
      <c r="D102" s="12"/>
      <c r="E102" s="76"/>
      <c r="F102" s="76"/>
      <c r="G102" s="77"/>
      <c r="H102" s="77"/>
      <c r="I102" s="78"/>
      <c r="J102" s="77"/>
      <c r="K102" s="77"/>
      <c r="L102" s="589"/>
      <c r="M102" s="77"/>
      <c r="N102" s="77"/>
      <c r="O102" s="77"/>
      <c r="P102" s="77"/>
      <c r="Q102" s="77"/>
      <c r="R102" s="77"/>
      <c r="S102" s="77"/>
      <c r="T102" s="126"/>
      <c r="U102" s="126"/>
      <c r="V102" s="126"/>
      <c r="W102" s="126"/>
    </row>
    <row r="103" spans="1:23" s="66" customFormat="1">
      <c r="A103" s="64"/>
      <c r="B103" s="62"/>
      <c r="C103" s="15"/>
      <c r="D103" s="12"/>
      <c r="E103" s="76"/>
      <c r="F103" s="76"/>
      <c r="G103" s="77"/>
      <c r="H103" s="77"/>
      <c r="I103" s="78"/>
      <c r="J103" s="77"/>
      <c r="K103" s="77"/>
      <c r="L103" s="589"/>
      <c r="M103" s="77"/>
      <c r="N103" s="77"/>
      <c r="O103" s="77"/>
      <c r="P103" s="77"/>
      <c r="Q103" s="77"/>
      <c r="R103" s="77"/>
      <c r="S103" s="77"/>
      <c r="T103" s="126"/>
      <c r="U103" s="126"/>
      <c r="V103" s="126"/>
      <c r="W103" s="126"/>
    </row>
    <row r="104" spans="1:23" s="66" customFormat="1">
      <c r="A104" s="64"/>
      <c r="B104" s="62"/>
      <c r="C104" s="15"/>
      <c r="D104" s="12"/>
      <c r="E104" s="76"/>
      <c r="F104" s="76"/>
      <c r="G104" s="77"/>
      <c r="H104" s="77"/>
      <c r="I104" s="78"/>
      <c r="J104" s="77"/>
      <c r="K104" s="77"/>
      <c r="L104" s="589"/>
      <c r="M104" s="77"/>
      <c r="N104" s="77"/>
      <c r="O104" s="77"/>
      <c r="P104" s="77"/>
      <c r="Q104" s="77"/>
      <c r="R104" s="77"/>
      <c r="S104" s="77"/>
      <c r="T104" s="126"/>
      <c r="U104" s="126"/>
      <c r="V104" s="126"/>
      <c r="W104" s="126"/>
    </row>
    <row r="105" spans="1:23" s="66" customFormat="1">
      <c r="A105" s="64"/>
      <c r="B105" s="62"/>
      <c r="C105" s="15"/>
      <c r="D105" s="12"/>
      <c r="E105" s="76"/>
      <c r="F105" s="76"/>
      <c r="G105" s="77"/>
      <c r="H105" s="77"/>
      <c r="I105" s="78"/>
      <c r="J105" s="77"/>
      <c r="K105" s="77"/>
      <c r="L105" s="589"/>
      <c r="M105" s="77"/>
      <c r="N105" s="77"/>
      <c r="O105" s="77"/>
      <c r="P105" s="77"/>
      <c r="Q105" s="77"/>
      <c r="R105" s="77"/>
      <c r="S105" s="77"/>
      <c r="T105" s="126"/>
      <c r="U105" s="126"/>
      <c r="V105" s="126"/>
      <c r="W105" s="126"/>
    </row>
    <row r="106" spans="1:23" s="66" customFormat="1">
      <c r="A106" s="64"/>
      <c r="B106" s="62"/>
      <c r="C106" s="15"/>
      <c r="D106" s="12"/>
      <c r="E106" s="76"/>
      <c r="F106" s="76"/>
      <c r="G106" s="77"/>
      <c r="H106" s="77"/>
      <c r="I106" s="78"/>
      <c r="J106" s="77"/>
      <c r="K106" s="77"/>
      <c r="L106" s="589"/>
      <c r="M106" s="77"/>
      <c r="N106" s="77"/>
      <c r="O106" s="77"/>
      <c r="P106" s="77"/>
      <c r="Q106" s="77"/>
      <c r="R106" s="77"/>
      <c r="S106" s="77"/>
      <c r="T106" s="126"/>
      <c r="U106" s="126"/>
      <c r="V106" s="126"/>
      <c r="W106" s="126"/>
    </row>
    <row r="107" spans="1:23" s="66" customFormat="1">
      <c r="A107" s="64"/>
      <c r="B107" s="62"/>
      <c r="C107" s="15"/>
      <c r="D107" s="12"/>
      <c r="E107" s="76"/>
      <c r="F107" s="76"/>
      <c r="G107" s="77"/>
      <c r="H107" s="77"/>
      <c r="I107" s="78"/>
      <c r="J107" s="77"/>
      <c r="K107" s="77"/>
      <c r="L107" s="589"/>
      <c r="M107" s="77"/>
      <c r="N107" s="77"/>
      <c r="O107" s="77"/>
      <c r="P107" s="77"/>
      <c r="Q107" s="77"/>
      <c r="R107" s="77"/>
      <c r="S107" s="77"/>
      <c r="T107" s="126"/>
      <c r="U107" s="126"/>
      <c r="V107" s="126"/>
      <c r="W107" s="126"/>
    </row>
    <row r="108" spans="1:23" s="66" customFormat="1">
      <c r="A108" s="64"/>
      <c r="B108" s="62"/>
      <c r="C108" s="15"/>
      <c r="D108" s="12"/>
      <c r="E108" s="76"/>
      <c r="F108" s="76"/>
      <c r="G108" s="77"/>
      <c r="H108" s="77"/>
      <c r="I108" s="78"/>
      <c r="J108" s="77"/>
      <c r="K108" s="77"/>
      <c r="L108" s="589"/>
      <c r="M108" s="77"/>
      <c r="N108" s="77"/>
      <c r="O108" s="77"/>
      <c r="P108" s="77"/>
      <c r="Q108" s="77"/>
      <c r="R108" s="77"/>
      <c r="S108" s="77"/>
      <c r="T108" s="126"/>
      <c r="U108" s="126"/>
      <c r="V108" s="126"/>
      <c r="W108" s="126"/>
    </row>
    <row r="109" spans="1:23" s="66" customFormat="1">
      <c r="A109" s="64"/>
      <c r="B109" s="62"/>
      <c r="C109" s="15"/>
      <c r="D109" s="12"/>
      <c r="E109" s="76"/>
      <c r="F109" s="76"/>
      <c r="G109" s="77"/>
      <c r="H109" s="77"/>
      <c r="I109" s="78"/>
      <c r="J109" s="77"/>
      <c r="K109" s="77"/>
      <c r="L109" s="589"/>
      <c r="M109" s="77"/>
      <c r="N109" s="77"/>
      <c r="O109" s="77"/>
      <c r="P109" s="77"/>
      <c r="Q109" s="77"/>
      <c r="R109" s="77"/>
      <c r="S109" s="77"/>
      <c r="T109" s="126"/>
      <c r="U109" s="126"/>
      <c r="V109" s="126"/>
      <c r="W109" s="126"/>
    </row>
    <row r="112" spans="1:23">
      <c r="M112" s="133"/>
      <c r="N112" s="133"/>
    </row>
    <row r="113" spans="7:14">
      <c r="M113" s="133"/>
      <c r="N113" s="133"/>
    </row>
    <row r="114" spans="7:14">
      <c r="J114" s="14"/>
      <c r="K114" s="14"/>
      <c r="M114" s="133"/>
      <c r="N114" s="133"/>
    </row>
    <row r="115" spans="7:14">
      <c r="J115" s="14"/>
      <c r="K115" s="14"/>
      <c r="M115" s="133"/>
      <c r="N115" s="133"/>
    </row>
    <row r="116" spans="7:14">
      <c r="H116" s="14"/>
    </row>
    <row r="118" spans="7:14">
      <c r="G118" s="14"/>
    </row>
  </sheetData>
  <mergeCells count="36">
    <mergeCell ref="F6:F7"/>
    <mergeCell ref="J49:J50"/>
    <mergeCell ref="T3:T7"/>
    <mergeCell ref="M3:R3"/>
    <mergeCell ref="M4:R4"/>
    <mergeCell ref="M5:R5"/>
    <mergeCell ref="N6:N7"/>
    <mergeCell ref="R6:R7"/>
    <mergeCell ref="Q6:Q7"/>
    <mergeCell ref="M6:M7"/>
    <mergeCell ref="O6:O7"/>
    <mergeCell ref="P6:P7"/>
    <mergeCell ref="A3:L3"/>
    <mergeCell ref="A4:K4"/>
    <mergeCell ref="K6:K7"/>
    <mergeCell ref="Q49:Q50"/>
    <mergeCell ref="T46:T50"/>
    <mergeCell ref="R49:R50"/>
    <mergeCell ref="A46:L46"/>
    <mergeCell ref="K48:K50"/>
    <mergeCell ref="A47:K47"/>
    <mergeCell ref="M46:R46"/>
    <mergeCell ref="M47:R47"/>
    <mergeCell ref="M48:R48"/>
    <mergeCell ref="M49:M50"/>
    <mergeCell ref="N49:N50"/>
    <mergeCell ref="O49:O50"/>
    <mergeCell ref="P49:P50"/>
    <mergeCell ref="F49:F50"/>
    <mergeCell ref="J6:J7"/>
    <mergeCell ref="G6:G7"/>
    <mergeCell ref="H6:H7"/>
    <mergeCell ref="G49:G50"/>
    <mergeCell ref="H49:H50"/>
    <mergeCell ref="I49:I50"/>
    <mergeCell ref="I6:I7"/>
  </mergeCells>
  <phoneticPr fontId="2" type="noConversion"/>
  <pageMargins left="2.4583333333333332E-2" right="0.15748031496062992" top="0.78740157480314965" bottom="0.39333333333333331" header="0.47244094488188981" footer="0.43307086614173229"/>
  <pageSetup paperSize="9" scale="59" orientation="landscape" r:id="rId1"/>
  <headerFooter alignWithMargins="0"/>
  <rowBreaks count="1" manualBreakCount="1">
    <brk id="44" max="27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Y55"/>
  <sheetViews>
    <sheetView tabSelected="1" view="pageLayout" topLeftCell="D17" zoomScale="75" zoomScaleNormal="70" zoomScaleSheetLayoutView="40" zoomScalePageLayoutView="75" workbookViewId="0">
      <selection activeCell="I24" sqref="I24"/>
    </sheetView>
  </sheetViews>
  <sheetFormatPr defaultRowHeight="12.75"/>
  <cols>
    <col min="1" max="1" width="7" style="10" customWidth="1"/>
    <col min="2" max="2" width="5.85546875" style="9" customWidth="1"/>
    <col min="3" max="3" width="8.28515625" customWidth="1"/>
    <col min="4" max="4" width="8" customWidth="1"/>
    <col min="5" max="5" width="56.85546875" customWidth="1"/>
    <col min="6" max="6" width="20.140625" style="1124" customWidth="1"/>
    <col min="7" max="7" width="18.5703125" customWidth="1"/>
    <col min="8" max="8" width="14.85546875" customWidth="1"/>
    <col min="9" max="9" width="15.7109375" customWidth="1"/>
    <col min="10" max="10" width="14.140625" customWidth="1"/>
    <col min="11" max="11" width="17.28515625" customWidth="1"/>
    <col min="12" max="12" width="1" style="126" customWidth="1"/>
    <col min="13" max="13" width="11.5703125" customWidth="1"/>
    <col min="14" max="14" width="12.140625" customWidth="1"/>
    <col min="15" max="15" width="11" customWidth="1"/>
    <col min="16" max="16" width="12.5703125" customWidth="1"/>
    <col min="17" max="17" width="11.42578125" customWidth="1"/>
    <col min="18" max="18" width="0.28515625" style="126" customWidth="1"/>
    <col min="19" max="19" width="21.85546875" customWidth="1"/>
  </cols>
  <sheetData>
    <row r="1" spans="1:21" ht="18.75">
      <c r="B1" s="188" t="s">
        <v>202</v>
      </c>
    </row>
    <row r="2" spans="1:21" ht="13.5" thickBot="1"/>
    <row r="3" spans="1:21" ht="18.75" customHeight="1">
      <c r="A3" s="1540" t="s">
        <v>559</v>
      </c>
      <c r="B3" s="1541"/>
      <c r="C3" s="1541"/>
      <c r="D3" s="1541"/>
      <c r="E3" s="1541"/>
      <c r="F3" s="1541"/>
      <c r="G3" s="1541"/>
      <c r="H3" s="1541"/>
      <c r="I3" s="1541"/>
      <c r="J3" s="1541"/>
      <c r="K3" s="1542"/>
      <c r="L3" s="538"/>
      <c r="M3" s="829"/>
      <c r="N3" s="830"/>
      <c r="O3" s="830"/>
      <c r="P3" s="830"/>
      <c r="Q3" s="1137"/>
      <c r="R3" s="1146"/>
      <c r="S3" s="1422" t="s">
        <v>480</v>
      </c>
    </row>
    <row r="4" spans="1:21" ht="18.75" customHeight="1">
      <c r="A4" s="1132"/>
      <c r="B4" s="1544" t="s">
        <v>60</v>
      </c>
      <c r="C4" s="1545"/>
      <c r="D4" s="1545"/>
      <c r="E4" s="1545"/>
      <c r="F4" s="1545"/>
      <c r="G4" s="1545"/>
      <c r="H4" s="1545"/>
      <c r="I4" s="1545"/>
      <c r="J4" s="1545"/>
      <c r="K4" s="1546"/>
      <c r="L4" s="539"/>
      <c r="M4" s="1535" t="s">
        <v>59</v>
      </c>
      <c r="N4" s="1536"/>
      <c r="O4" s="1536"/>
      <c r="P4" s="1536"/>
      <c r="Q4" s="1537"/>
      <c r="R4" s="1147"/>
      <c r="S4" s="1534"/>
    </row>
    <row r="5" spans="1:21">
      <c r="A5" s="1133"/>
      <c r="B5" s="1304" t="s">
        <v>353</v>
      </c>
      <c r="C5" s="536" t="s">
        <v>57</v>
      </c>
      <c r="D5" s="536"/>
      <c r="E5" s="1432" t="s">
        <v>58</v>
      </c>
      <c r="F5" s="1432"/>
      <c r="G5" s="1432"/>
      <c r="H5" s="1432"/>
      <c r="I5" s="1432"/>
      <c r="J5" s="1432"/>
      <c r="K5" s="1539"/>
      <c r="L5" s="540"/>
      <c r="M5" s="1538"/>
      <c r="N5" s="1432"/>
      <c r="O5" s="1432"/>
      <c r="P5" s="1432"/>
      <c r="Q5" s="1539"/>
      <c r="R5" s="1148"/>
      <c r="S5" s="1534"/>
    </row>
    <row r="6" spans="1:21" ht="33" customHeight="1">
      <c r="A6" s="534" t="s">
        <v>211</v>
      </c>
      <c r="B6" s="535" t="s">
        <v>350</v>
      </c>
      <c r="C6" s="536" t="s">
        <v>115</v>
      </c>
      <c r="D6" s="536"/>
      <c r="E6" s="537" t="s">
        <v>51</v>
      </c>
      <c r="F6" s="1418" t="s">
        <v>547</v>
      </c>
      <c r="G6" s="1418" t="s">
        <v>478</v>
      </c>
      <c r="H6" s="1418" t="s">
        <v>477</v>
      </c>
      <c r="I6" s="1418" t="s">
        <v>476</v>
      </c>
      <c r="J6" s="1418" t="s">
        <v>219</v>
      </c>
      <c r="K6" s="1416" t="s">
        <v>475</v>
      </c>
      <c r="L6" s="541"/>
      <c r="M6" s="1533" t="s">
        <v>488</v>
      </c>
      <c r="N6" s="1532" t="s">
        <v>222</v>
      </c>
      <c r="O6" s="1532" t="s">
        <v>223</v>
      </c>
      <c r="P6" s="1532" t="s">
        <v>483</v>
      </c>
      <c r="Q6" s="1543" t="s">
        <v>475</v>
      </c>
      <c r="R6" s="1149"/>
      <c r="S6" s="1534"/>
    </row>
    <row r="7" spans="1:21" ht="37.5" customHeight="1">
      <c r="A7" s="1134"/>
      <c r="B7" s="1304"/>
      <c r="C7" s="536"/>
      <c r="D7" s="536"/>
      <c r="E7" s="537"/>
      <c r="F7" s="1418"/>
      <c r="G7" s="1418"/>
      <c r="H7" s="1418"/>
      <c r="I7" s="1418"/>
      <c r="J7" s="1418"/>
      <c r="K7" s="1419"/>
      <c r="L7" s="541"/>
      <c r="M7" s="1533"/>
      <c r="N7" s="1532"/>
      <c r="O7" s="1532"/>
      <c r="P7" s="1532"/>
      <c r="Q7" s="1543"/>
      <c r="R7" s="1149"/>
      <c r="S7" s="1534"/>
    </row>
    <row r="8" spans="1:21" ht="21.75" customHeight="1">
      <c r="A8" s="473"/>
      <c r="B8" s="1135" t="s">
        <v>209</v>
      </c>
      <c r="C8" s="430"/>
      <c r="D8" s="431"/>
      <c r="E8" s="431"/>
      <c r="F8" s="1293">
        <f>F9+F39+F43</f>
        <v>672070</v>
      </c>
      <c r="G8" s="1293">
        <f t="shared" ref="G8:K8" si="0">G9+G39+G43</f>
        <v>313350</v>
      </c>
      <c r="H8" s="1293">
        <f t="shared" si="0"/>
        <v>113709</v>
      </c>
      <c r="I8" s="1293">
        <f t="shared" si="0"/>
        <v>175882</v>
      </c>
      <c r="J8" s="1293">
        <f t="shared" si="0"/>
        <v>0</v>
      </c>
      <c r="K8" s="1348">
        <f t="shared" si="0"/>
        <v>602941</v>
      </c>
      <c r="L8" s="141"/>
      <c r="M8" s="206"/>
      <c r="N8" s="207"/>
      <c r="O8" s="207"/>
      <c r="P8" s="207"/>
      <c r="Q8" s="208">
        <v>0</v>
      </c>
      <c r="R8" s="1150"/>
      <c r="S8" s="1162">
        <f>K8+Q8</f>
        <v>602941</v>
      </c>
      <c r="T8" s="472"/>
      <c r="U8" s="472"/>
    </row>
    <row r="9" spans="1:21" ht="18.75" customHeight="1">
      <c r="A9" s="448"/>
      <c r="B9" s="458">
        <v>1</v>
      </c>
      <c r="C9" s="573" t="s">
        <v>26</v>
      </c>
      <c r="D9" s="459"/>
      <c r="E9" s="459"/>
      <c r="F9" s="1294">
        <f>F10+F37</f>
        <v>670338</v>
      </c>
      <c r="G9" s="1294">
        <f t="shared" ref="G9:K9" si="1">G10+G37</f>
        <v>313350</v>
      </c>
      <c r="H9" s="1294">
        <f t="shared" si="1"/>
        <v>113709</v>
      </c>
      <c r="I9" s="1294">
        <f t="shared" si="1"/>
        <v>174067</v>
      </c>
      <c r="J9" s="1294">
        <f t="shared" si="1"/>
        <v>0</v>
      </c>
      <c r="K9" s="1349">
        <f t="shared" si="1"/>
        <v>601126</v>
      </c>
      <c r="L9" s="248"/>
      <c r="M9" s="246"/>
      <c r="N9" s="245"/>
      <c r="O9" s="245"/>
      <c r="P9" s="245"/>
      <c r="Q9" s="247"/>
      <c r="R9" s="1151"/>
      <c r="S9" s="1163">
        <f>K9+Q9</f>
        <v>601126</v>
      </c>
      <c r="T9" s="472"/>
      <c r="U9" s="472"/>
    </row>
    <row r="10" spans="1:21" ht="23.25" customHeight="1">
      <c r="A10" s="448"/>
      <c r="B10" s="451" t="s">
        <v>394</v>
      </c>
      <c r="C10" s="446" t="s">
        <v>118</v>
      </c>
      <c r="D10" s="460" t="s">
        <v>314</v>
      </c>
      <c r="E10" s="461"/>
      <c r="F10" s="613">
        <f>F11+F12+F13+F14+F15+F16+F17+F18+F19+F20+F21+F22+F23+F24+F25+F26+F27+F28+F29+F30+F31+F32+F34+F35+F36</f>
        <v>669838</v>
      </c>
      <c r="G10" s="613">
        <f>G11</f>
        <v>313350</v>
      </c>
      <c r="H10" s="613">
        <f>H12</f>
        <v>113709</v>
      </c>
      <c r="I10" s="614">
        <f>I13+I14+I15+I16+I17+I19+I20+I21+I22+I23+I24+I25+I26+I27+I28+I29+I30+I31+I32+I33+I34+I35+J36</f>
        <v>173567</v>
      </c>
      <c r="J10" s="614"/>
      <c r="K10" s="824">
        <f>G10+H10+I10+J10</f>
        <v>600626</v>
      </c>
      <c r="L10" s="471"/>
      <c r="M10" s="469"/>
      <c r="N10" s="438"/>
      <c r="O10" s="438"/>
      <c r="P10" s="438"/>
      <c r="Q10" s="1138"/>
      <c r="R10" s="1152"/>
      <c r="S10" s="1164">
        <f>K10+Q10</f>
        <v>600626</v>
      </c>
      <c r="T10" s="472"/>
      <c r="U10" s="472"/>
    </row>
    <row r="11" spans="1:21" s="379" customFormat="1" ht="33" customHeight="1">
      <c r="A11" s="448">
        <v>41</v>
      </c>
      <c r="B11" s="445"/>
      <c r="C11" s="449"/>
      <c r="D11" s="522" t="s">
        <v>52</v>
      </c>
      <c r="E11" s="466" t="s">
        <v>453</v>
      </c>
      <c r="F11" s="1295">
        <v>325891</v>
      </c>
      <c r="G11" s="1383">
        <v>313350</v>
      </c>
      <c r="H11" s="615"/>
      <c r="I11" s="616"/>
      <c r="J11" s="617"/>
      <c r="K11" s="825">
        <f>G11+H11+I11+J11</f>
        <v>313350</v>
      </c>
      <c r="L11" s="244"/>
      <c r="M11" s="474"/>
      <c r="N11" s="440"/>
      <c r="O11" s="440"/>
      <c r="P11" s="440"/>
      <c r="Q11" s="1139"/>
      <c r="R11" s="1153"/>
      <c r="S11" s="1165">
        <f>K11+Q11</f>
        <v>313350</v>
      </c>
      <c r="T11" s="472"/>
      <c r="U11" s="472"/>
    </row>
    <row r="12" spans="1:21" s="379" customFormat="1" ht="23.25" customHeight="1">
      <c r="A12" s="448">
        <v>41</v>
      </c>
      <c r="B12" s="445"/>
      <c r="C12" s="449"/>
      <c r="D12" s="522" t="s">
        <v>53</v>
      </c>
      <c r="E12" s="523" t="s">
        <v>137</v>
      </c>
      <c r="F12" s="1296">
        <v>100361</v>
      </c>
      <c r="G12" s="615"/>
      <c r="H12" s="1383">
        <v>113709</v>
      </c>
      <c r="I12" s="617"/>
      <c r="J12" s="617"/>
      <c r="K12" s="825">
        <f t="shared" ref="K12:K42" si="2">G12+H12+I12+J12</f>
        <v>113709</v>
      </c>
      <c r="L12" s="244"/>
      <c r="M12" s="474"/>
      <c r="N12" s="440"/>
      <c r="O12" s="440"/>
      <c r="P12" s="440"/>
      <c r="Q12" s="1139"/>
      <c r="R12" s="1153"/>
      <c r="S12" s="1165">
        <f t="shared" ref="S12:S36" si="3">K12+Q12</f>
        <v>113709</v>
      </c>
      <c r="T12" s="472"/>
      <c r="U12" s="472"/>
    </row>
    <row r="13" spans="1:21" s="379" customFormat="1" ht="18" customHeight="1">
      <c r="A13" s="448">
        <v>41</v>
      </c>
      <c r="B13" s="445"/>
      <c r="C13" s="449"/>
      <c r="D13" s="522" t="s">
        <v>54</v>
      </c>
      <c r="E13" s="523" t="s">
        <v>210</v>
      </c>
      <c r="F13" s="1297">
        <v>350</v>
      </c>
      <c r="G13" s="615"/>
      <c r="H13" s="615"/>
      <c r="I13" s="617">
        <v>300</v>
      </c>
      <c r="J13" s="617"/>
      <c r="K13" s="825">
        <f t="shared" si="2"/>
        <v>300</v>
      </c>
      <c r="L13" s="244"/>
      <c r="M13" s="474"/>
      <c r="N13" s="440"/>
      <c r="O13" s="440"/>
      <c r="P13" s="440"/>
      <c r="Q13" s="1139"/>
      <c r="R13" s="1153"/>
      <c r="S13" s="1165">
        <f t="shared" si="3"/>
        <v>300</v>
      </c>
      <c r="T13" s="472"/>
      <c r="U13" s="472"/>
    </row>
    <row r="14" spans="1:21" s="379" customFormat="1" ht="21.75" customHeight="1">
      <c r="A14" s="448">
        <v>41</v>
      </c>
      <c r="B14" s="445"/>
      <c r="C14" s="449"/>
      <c r="D14" s="522" t="s">
        <v>55</v>
      </c>
      <c r="E14" s="523" t="s">
        <v>40</v>
      </c>
      <c r="F14" s="1296">
        <v>44000</v>
      </c>
      <c r="G14" s="615"/>
      <c r="H14" s="615"/>
      <c r="I14" s="617">
        <v>54000</v>
      </c>
      <c r="J14" s="617"/>
      <c r="K14" s="825">
        <f t="shared" si="2"/>
        <v>54000</v>
      </c>
      <c r="L14" s="244"/>
      <c r="M14" s="474"/>
      <c r="N14" s="440"/>
      <c r="O14" s="440"/>
      <c r="P14" s="440"/>
      <c r="Q14" s="1139"/>
      <c r="R14" s="1153"/>
      <c r="S14" s="1165">
        <f t="shared" si="3"/>
        <v>54000</v>
      </c>
      <c r="T14" s="472"/>
      <c r="U14" s="472"/>
    </row>
    <row r="15" spans="1:21" s="379" customFormat="1" ht="20.25" customHeight="1">
      <c r="A15" s="703">
        <v>46</v>
      </c>
      <c r="B15" s="526"/>
      <c r="C15" s="572"/>
      <c r="D15" s="526">
        <v>4</v>
      </c>
      <c r="E15" s="612" t="s">
        <v>40</v>
      </c>
      <c r="F15" s="1298">
        <v>10000</v>
      </c>
      <c r="G15" s="572"/>
      <c r="H15" s="572"/>
      <c r="I15" s="572">
        <v>0</v>
      </c>
      <c r="J15" s="572"/>
      <c r="K15" s="825">
        <f t="shared" si="2"/>
        <v>0</v>
      </c>
      <c r="L15" s="380"/>
      <c r="M15" s="831"/>
      <c r="N15" s="572"/>
      <c r="O15" s="572"/>
      <c r="P15" s="572"/>
      <c r="Q15" s="1136"/>
      <c r="R15" s="380"/>
      <c r="S15" s="1165">
        <f t="shared" si="3"/>
        <v>0</v>
      </c>
    </row>
    <row r="16" spans="1:21" s="379" customFormat="1" ht="21.75" customHeight="1">
      <c r="A16" s="448">
        <v>41</v>
      </c>
      <c r="B16" s="445"/>
      <c r="C16" s="449"/>
      <c r="D16" s="522" t="s">
        <v>56</v>
      </c>
      <c r="E16" s="523" t="s">
        <v>36</v>
      </c>
      <c r="F16" s="1296">
        <v>7966</v>
      </c>
      <c r="G16" s="615"/>
      <c r="H16" s="615"/>
      <c r="I16" s="617">
        <v>20000</v>
      </c>
      <c r="J16" s="617"/>
      <c r="K16" s="825">
        <f t="shared" si="2"/>
        <v>20000</v>
      </c>
      <c r="L16" s="244"/>
      <c r="M16" s="474"/>
      <c r="N16" s="440"/>
      <c r="O16" s="440"/>
      <c r="P16" s="440"/>
      <c r="Q16" s="1139"/>
      <c r="R16" s="1153"/>
      <c r="S16" s="1165">
        <f t="shared" si="3"/>
        <v>20000</v>
      </c>
      <c r="T16" s="472"/>
      <c r="U16" s="472"/>
    </row>
    <row r="17" spans="1:22" s="379" customFormat="1" ht="21.75" customHeight="1">
      <c r="A17" s="448">
        <v>46</v>
      </c>
      <c r="B17" s="445"/>
      <c r="C17" s="449"/>
      <c r="D17" s="1131" t="s">
        <v>56</v>
      </c>
      <c r="E17" s="612" t="s">
        <v>36</v>
      </c>
      <c r="F17" s="1296">
        <v>10655</v>
      </c>
      <c r="G17" s="615"/>
      <c r="H17" s="615"/>
      <c r="I17" s="617">
        <v>0</v>
      </c>
      <c r="J17" s="617"/>
      <c r="K17" s="825">
        <f t="shared" si="2"/>
        <v>0</v>
      </c>
      <c r="L17" s="244"/>
      <c r="M17" s="474"/>
      <c r="N17" s="440"/>
      <c r="O17" s="440"/>
      <c r="P17" s="440"/>
      <c r="Q17" s="1139"/>
      <c r="R17" s="1153"/>
      <c r="S17" s="1165">
        <f t="shared" si="3"/>
        <v>0</v>
      </c>
      <c r="T17" s="472"/>
      <c r="U17" s="472"/>
    </row>
    <row r="18" spans="1:22" s="379" customFormat="1" ht="20.25" customHeight="1">
      <c r="A18" s="448">
        <v>41</v>
      </c>
      <c r="B18" s="445"/>
      <c r="C18" s="449"/>
      <c r="D18" s="526">
        <v>6</v>
      </c>
      <c r="E18" s="572" t="s">
        <v>454</v>
      </c>
      <c r="F18" s="1298">
        <v>4000</v>
      </c>
      <c r="G18" s="615"/>
      <c r="H18" s="615"/>
      <c r="I18" s="617">
        <v>4000</v>
      </c>
      <c r="J18" s="617"/>
      <c r="K18" s="825">
        <f t="shared" si="2"/>
        <v>4000</v>
      </c>
      <c r="L18" s="244"/>
      <c r="M18" s="474"/>
      <c r="N18" s="440"/>
      <c r="O18" s="440"/>
      <c r="P18" s="440"/>
      <c r="Q18" s="1139"/>
      <c r="R18" s="1153"/>
      <c r="S18" s="1165">
        <f t="shared" si="3"/>
        <v>4000</v>
      </c>
      <c r="T18" s="472"/>
      <c r="U18" s="472"/>
    </row>
    <row r="19" spans="1:22" s="379" customFormat="1" ht="20.25" customHeight="1">
      <c r="A19" s="448">
        <v>41</v>
      </c>
      <c r="B19" s="445"/>
      <c r="C19" s="449"/>
      <c r="D19" s="522" t="s">
        <v>120</v>
      </c>
      <c r="E19" s="523" t="s">
        <v>212</v>
      </c>
      <c r="F19" s="1296">
        <v>2825</v>
      </c>
      <c r="G19" s="615"/>
      <c r="H19" s="615"/>
      <c r="I19" s="617">
        <v>2900</v>
      </c>
      <c r="J19" s="617"/>
      <c r="K19" s="825">
        <f t="shared" si="2"/>
        <v>2900</v>
      </c>
      <c r="L19" s="244"/>
      <c r="M19" s="474"/>
      <c r="N19" s="440"/>
      <c r="O19" s="440"/>
      <c r="P19" s="440"/>
      <c r="Q19" s="1139"/>
      <c r="R19" s="1153"/>
      <c r="S19" s="1165">
        <f t="shared" si="3"/>
        <v>2900</v>
      </c>
      <c r="T19" s="472"/>
      <c r="U19" s="472"/>
    </row>
    <row r="20" spans="1:22" s="379" customFormat="1" ht="20.25" customHeight="1">
      <c r="A20" s="448">
        <v>41</v>
      </c>
      <c r="B20" s="445"/>
      <c r="C20" s="449"/>
      <c r="D20" s="522" t="s">
        <v>121</v>
      </c>
      <c r="E20" s="612" t="s">
        <v>502</v>
      </c>
      <c r="F20" s="1296">
        <v>3000</v>
      </c>
      <c r="G20" s="615"/>
      <c r="H20" s="615"/>
      <c r="I20" s="617">
        <v>3000</v>
      </c>
      <c r="J20" s="617"/>
      <c r="K20" s="825">
        <f t="shared" si="2"/>
        <v>3000</v>
      </c>
      <c r="L20" s="244"/>
      <c r="M20" s="474"/>
      <c r="N20" s="440"/>
      <c r="O20" s="440"/>
      <c r="P20" s="440"/>
      <c r="Q20" s="1139"/>
      <c r="R20" s="1153"/>
      <c r="S20" s="1165">
        <f t="shared" si="3"/>
        <v>3000</v>
      </c>
      <c r="T20" s="472"/>
      <c r="U20" s="472"/>
    </row>
    <row r="21" spans="1:22" s="379" customFormat="1" ht="36" customHeight="1">
      <c r="A21" s="448">
        <v>41</v>
      </c>
      <c r="B21" s="445"/>
      <c r="C21" s="449"/>
      <c r="D21" s="522" t="s">
        <v>142</v>
      </c>
      <c r="E21" s="466" t="s">
        <v>224</v>
      </c>
      <c r="F21" s="1295">
        <v>3500</v>
      </c>
      <c r="G21" s="615"/>
      <c r="H21" s="615"/>
      <c r="I21" s="981">
        <v>3500</v>
      </c>
      <c r="J21" s="617"/>
      <c r="K21" s="825">
        <f t="shared" si="2"/>
        <v>3500</v>
      </c>
      <c r="L21" s="244"/>
      <c r="M21" s="474"/>
      <c r="N21" s="440"/>
      <c r="O21" s="440"/>
      <c r="P21" s="440"/>
      <c r="Q21" s="1139"/>
      <c r="R21" s="1153"/>
      <c r="S21" s="1165">
        <f t="shared" si="3"/>
        <v>3500</v>
      </c>
      <c r="T21" s="472"/>
      <c r="U21" s="472"/>
      <c r="V21" s="467"/>
    </row>
    <row r="22" spans="1:22" s="379" customFormat="1" ht="18" customHeight="1">
      <c r="A22" s="448">
        <v>41</v>
      </c>
      <c r="B22" s="445"/>
      <c r="C22" s="449"/>
      <c r="D22" s="522" t="s">
        <v>143</v>
      </c>
      <c r="E22" s="523" t="s">
        <v>126</v>
      </c>
      <c r="F22" s="1296">
        <v>5000</v>
      </c>
      <c r="G22" s="615"/>
      <c r="H22" s="615"/>
      <c r="I22" s="617">
        <v>5000</v>
      </c>
      <c r="J22" s="617"/>
      <c r="K22" s="825">
        <f t="shared" si="2"/>
        <v>5000</v>
      </c>
      <c r="L22" s="244"/>
      <c r="M22" s="474"/>
      <c r="N22" s="440"/>
      <c r="O22" s="329"/>
      <c r="P22" s="440"/>
      <c r="Q22" s="1139"/>
      <c r="R22" s="1153"/>
      <c r="S22" s="1165">
        <f t="shared" si="3"/>
        <v>5000</v>
      </c>
      <c r="T22" s="472"/>
      <c r="U22" s="472"/>
    </row>
    <row r="23" spans="1:22" s="379" customFormat="1" ht="22.5" customHeight="1">
      <c r="A23" s="448">
        <v>41</v>
      </c>
      <c r="B23" s="445"/>
      <c r="C23" s="449"/>
      <c r="D23" s="1131" t="s">
        <v>144</v>
      </c>
      <c r="E23" s="523" t="s">
        <v>42</v>
      </c>
      <c r="F23" s="1296">
        <v>18124</v>
      </c>
      <c r="G23" s="615"/>
      <c r="H23" s="615"/>
      <c r="I23" s="1384">
        <v>39517</v>
      </c>
      <c r="J23" s="617"/>
      <c r="K23" s="825">
        <f t="shared" si="2"/>
        <v>39517</v>
      </c>
      <c r="L23" s="244"/>
      <c r="M23" s="474"/>
      <c r="N23" s="440"/>
      <c r="O23" s="440"/>
      <c r="P23" s="440"/>
      <c r="Q23" s="1139"/>
      <c r="R23" s="1153"/>
      <c r="S23" s="1165">
        <f t="shared" si="3"/>
        <v>39517</v>
      </c>
      <c r="T23" s="472"/>
      <c r="U23" s="472"/>
    </row>
    <row r="24" spans="1:22" s="379" customFormat="1" ht="20.25" customHeight="1">
      <c r="A24" s="448">
        <v>41</v>
      </c>
      <c r="B24" s="445"/>
      <c r="C24" s="449"/>
      <c r="D24" s="524" t="s">
        <v>145</v>
      </c>
      <c r="E24" s="523" t="s">
        <v>213</v>
      </c>
      <c r="F24" s="1296">
        <v>48000</v>
      </c>
      <c r="G24" s="572"/>
      <c r="H24" s="572"/>
      <c r="I24" s="1384">
        <v>12000</v>
      </c>
      <c r="J24" s="617"/>
      <c r="K24" s="825">
        <f t="shared" si="2"/>
        <v>12000</v>
      </c>
      <c r="L24" s="244"/>
      <c r="M24" s="474"/>
      <c r="N24" s="440"/>
      <c r="O24" s="440"/>
      <c r="P24" s="440"/>
      <c r="Q24" s="1139"/>
      <c r="R24" s="1153"/>
      <c r="S24" s="1165">
        <f t="shared" si="3"/>
        <v>12000</v>
      </c>
      <c r="T24" s="472"/>
      <c r="U24" s="472"/>
    </row>
    <row r="25" spans="1:22" s="379" customFormat="1" ht="22.5" customHeight="1">
      <c r="A25" s="448">
        <v>41</v>
      </c>
      <c r="B25" s="445"/>
      <c r="C25" s="449"/>
      <c r="D25" s="524" t="s">
        <v>146</v>
      </c>
      <c r="E25" s="523" t="s">
        <v>37</v>
      </c>
      <c r="F25" s="1296">
        <v>0</v>
      </c>
      <c r="G25" s="572"/>
      <c r="H25" s="572"/>
      <c r="I25" s="617">
        <v>0</v>
      </c>
      <c r="J25" s="617"/>
      <c r="K25" s="825">
        <f t="shared" si="2"/>
        <v>0</v>
      </c>
      <c r="L25" s="244"/>
      <c r="M25" s="474"/>
      <c r="N25" s="440"/>
      <c r="O25" s="440"/>
      <c r="P25" s="440"/>
      <c r="Q25" s="1139"/>
      <c r="R25" s="1153"/>
      <c r="S25" s="1165">
        <f t="shared" si="3"/>
        <v>0</v>
      </c>
      <c r="T25" s="472"/>
      <c r="U25" s="472"/>
    </row>
    <row r="26" spans="1:22" s="379" customFormat="1" ht="18" customHeight="1">
      <c r="A26" s="448">
        <v>41</v>
      </c>
      <c r="B26" s="445"/>
      <c r="C26" s="449"/>
      <c r="D26" s="522" t="s">
        <v>147</v>
      </c>
      <c r="E26" s="523" t="s">
        <v>38</v>
      </c>
      <c r="F26" s="1296">
        <v>350</v>
      </c>
      <c r="G26" s="615"/>
      <c r="H26" s="615"/>
      <c r="I26" s="617">
        <v>350</v>
      </c>
      <c r="J26" s="617"/>
      <c r="K26" s="825">
        <f t="shared" si="2"/>
        <v>350</v>
      </c>
      <c r="L26" s="244"/>
      <c r="M26" s="474"/>
      <c r="N26" s="440"/>
      <c r="O26" s="440"/>
      <c r="P26" s="440"/>
      <c r="Q26" s="1139"/>
      <c r="R26" s="1153"/>
      <c r="S26" s="1165">
        <f t="shared" si="3"/>
        <v>350</v>
      </c>
      <c r="T26" s="472"/>
      <c r="U26" s="472"/>
    </row>
    <row r="27" spans="1:22" s="379" customFormat="1" ht="19.5" customHeight="1">
      <c r="A27" s="448">
        <v>41</v>
      </c>
      <c r="B27" s="445"/>
      <c r="C27" s="449"/>
      <c r="D27" s="522" t="s">
        <v>148</v>
      </c>
      <c r="E27" s="523" t="s">
        <v>43</v>
      </c>
      <c r="F27" s="1296">
        <v>20400</v>
      </c>
      <c r="G27" s="615"/>
      <c r="H27" s="615"/>
      <c r="I27" s="617">
        <v>21000</v>
      </c>
      <c r="J27" s="617"/>
      <c r="K27" s="825">
        <f t="shared" si="2"/>
        <v>21000</v>
      </c>
      <c r="L27" s="244"/>
      <c r="M27" s="474"/>
      <c r="N27" s="440"/>
      <c r="O27" s="440"/>
      <c r="P27" s="440"/>
      <c r="Q27" s="1139"/>
      <c r="R27" s="1153"/>
      <c r="S27" s="1165">
        <f t="shared" si="3"/>
        <v>21000</v>
      </c>
      <c r="T27" s="472"/>
      <c r="U27" s="472"/>
    </row>
    <row r="28" spans="1:22" s="379" customFormat="1" ht="19.5" customHeight="1">
      <c r="A28" s="448">
        <v>41</v>
      </c>
      <c r="B28" s="451"/>
      <c r="C28" s="449"/>
      <c r="D28" s="522" t="s">
        <v>149</v>
      </c>
      <c r="E28" s="523" t="s">
        <v>44</v>
      </c>
      <c r="F28" s="1296">
        <v>3700</v>
      </c>
      <c r="G28" s="615"/>
      <c r="H28" s="615"/>
      <c r="I28" s="617">
        <v>3800</v>
      </c>
      <c r="J28" s="617"/>
      <c r="K28" s="825">
        <f t="shared" si="2"/>
        <v>3800</v>
      </c>
      <c r="L28" s="244"/>
      <c r="M28" s="475"/>
      <c r="N28" s="182"/>
      <c r="O28" s="182"/>
      <c r="P28" s="182"/>
      <c r="Q28" s="1140"/>
      <c r="R28" s="1154"/>
      <c r="S28" s="1165">
        <f t="shared" si="3"/>
        <v>3800</v>
      </c>
      <c r="T28" s="472"/>
      <c r="U28" s="472"/>
    </row>
    <row r="29" spans="1:22" s="379" customFormat="1" ht="21.75" customHeight="1">
      <c r="A29" s="448">
        <v>41</v>
      </c>
      <c r="B29" s="451"/>
      <c r="C29" s="449"/>
      <c r="D29" s="522" t="s">
        <v>150</v>
      </c>
      <c r="E29" s="523" t="s">
        <v>70</v>
      </c>
      <c r="F29" s="1296">
        <v>650</v>
      </c>
      <c r="G29" s="615"/>
      <c r="H29" s="615"/>
      <c r="I29" s="617">
        <v>0</v>
      </c>
      <c r="J29" s="617"/>
      <c r="K29" s="825">
        <f t="shared" si="2"/>
        <v>0</v>
      </c>
      <c r="L29" s="244"/>
      <c r="M29" s="475"/>
      <c r="N29" s="182"/>
      <c r="O29" s="182"/>
      <c r="P29" s="182"/>
      <c r="Q29" s="1140"/>
      <c r="R29" s="1154"/>
      <c r="S29" s="1165">
        <f t="shared" si="3"/>
        <v>0</v>
      </c>
      <c r="T29" s="472"/>
      <c r="U29" s="472"/>
    </row>
    <row r="30" spans="1:22" s="379" customFormat="1" ht="18" customHeight="1">
      <c r="A30" s="448">
        <v>41</v>
      </c>
      <c r="B30" s="451"/>
      <c r="C30" s="449"/>
      <c r="D30" s="522" t="s">
        <v>151</v>
      </c>
      <c r="E30" s="523" t="s">
        <v>214</v>
      </c>
      <c r="F30" s="1296">
        <v>1500</v>
      </c>
      <c r="G30" s="615"/>
      <c r="H30" s="615"/>
      <c r="I30" s="617">
        <v>1500</v>
      </c>
      <c r="J30" s="617"/>
      <c r="K30" s="825">
        <f t="shared" si="2"/>
        <v>1500</v>
      </c>
      <c r="L30" s="244"/>
      <c r="M30" s="475"/>
      <c r="N30" s="182"/>
      <c r="O30" s="182"/>
      <c r="P30" s="182"/>
      <c r="Q30" s="1140"/>
      <c r="R30" s="1154"/>
      <c r="S30" s="1165">
        <f t="shared" si="3"/>
        <v>1500</v>
      </c>
      <c r="T30" s="472"/>
      <c r="U30" s="472"/>
    </row>
    <row r="31" spans="1:22" s="379" customFormat="1" ht="20.25" customHeight="1">
      <c r="A31" s="448">
        <v>41</v>
      </c>
      <c r="B31" s="451"/>
      <c r="C31" s="449"/>
      <c r="D31" s="522" t="s">
        <v>48</v>
      </c>
      <c r="E31" s="523" t="s">
        <v>215</v>
      </c>
      <c r="F31" s="1296">
        <v>1698</v>
      </c>
      <c r="G31" s="615"/>
      <c r="H31" s="615"/>
      <c r="I31" s="617">
        <v>1700</v>
      </c>
      <c r="J31" s="617"/>
      <c r="K31" s="825">
        <f t="shared" si="2"/>
        <v>1700</v>
      </c>
      <c r="L31" s="244"/>
      <c r="M31" s="475"/>
      <c r="N31" s="182"/>
      <c r="O31" s="182"/>
      <c r="P31" s="182"/>
      <c r="Q31" s="1140"/>
      <c r="R31" s="1154"/>
      <c r="S31" s="1165">
        <f t="shared" si="3"/>
        <v>1700</v>
      </c>
      <c r="T31" s="472"/>
      <c r="U31" s="472"/>
    </row>
    <row r="32" spans="1:22" s="379" customFormat="1" ht="21.75" customHeight="1">
      <c r="A32" s="448">
        <v>41</v>
      </c>
      <c r="B32" s="451"/>
      <c r="C32" s="449"/>
      <c r="D32" s="522" t="s">
        <v>49</v>
      </c>
      <c r="E32" s="523" t="s">
        <v>216</v>
      </c>
      <c r="F32" s="1296">
        <v>2100</v>
      </c>
      <c r="G32" s="615"/>
      <c r="H32" s="615"/>
      <c r="I32" s="617">
        <v>0</v>
      </c>
      <c r="J32" s="615"/>
      <c r="K32" s="825">
        <f t="shared" si="2"/>
        <v>0</v>
      </c>
      <c r="L32" s="244"/>
      <c r="M32" s="475"/>
      <c r="N32" s="182"/>
      <c r="O32" s="182"/>
      <c r="P32" s="182"/>
      <c r="Q32" s="1140"/>
      <c r="R32" s="1154"/>
      <c r="S32" s="1165">
        <f t="shared" si="3"/>
        <v>0</v>
      </c>
      <c r="T32" s="472"/>
      <c r="U32" s="472"/>
    </row>
    <row r="33" spans="1:25" s="379" customFormat="1" ht="19.5" customHeight="1">
      <c r="A33" s="448">
        <v>41</v>
      </c>
      <c r="B33" s="451"/>
      <c r="C33" s="449"/>
      <c r="D33" s="522" t="s">
        <v>455</v>
      </c>
      <c r="E33" s="525" t="s">
        <v>452</v>
      </c>
      <c r="F33" s="1299"/>
      <c r="G33" s="615"/>
      <c r="H33" s="615"/>
      <c r="I33" s="617"/>
      <c r="J33" s="617"/>
      <c r="K33" s="825">
        <f t="shared" si="2"/>
        <v>0</v>
      </c>
      <c r="L33" s="244"/>
      <c r="M33" s="475"/>
      <c r="N33" s="182"/>
      <c r="O33" s="182"/>
      <c r="P33" s="182"/>
      <c r="Q33" s="1141"/>
      <c r="R33" s="1154"/>
      <c r="S33" s="1165">
        <f t="shared" si="3"/>
        <v>0</v>
      </c>
      <c r="T33" s="472"/>
      <c r="U33" s="472"/>
    </row>
    <row r="34" spans="1:25" ht="33" customHeight="1">
      <c r="A34" s="448">
        <v>41</v>
      </c>
      <c r="B34" s="457"/>
      <c r="C34" s="422"/>
      <c r="D34" s="526">
        <v>22</v>
      </c>
      <c r="E34" s="466" t="s">
        <v>437</v>
      </c>
      <c r="F34" s="1295">
        <v>2300</v>
      </c>
      <c r="G34" s="572"/>
      <c r="H34" s="572"/>
      <c r="I34" s="617">
        <v>0</v>
      </c>
      <c r="J34" s="617"/>
      <c r="K34" s="825">
        <f t="shared" si="2"/>
        <v>0</v>
      </c>
      <c r="L34" s="477"/>
      <c r="M34" s="478"/>
      <c r="N34" s="441"/>
      <c r="O34" s="441"/>
      <c r="P34" s="441"/>
      <c r="Q34" s="1142"/>
      <c r="R34" s="1155"/>
      <c r="S34" s="1165">
        <f t="shared" si="3"/>
        <v>0</v>
      </c>
      <c r="T34" s="472"/>
      <c r="U34" s="472"/>
    </row>
    <row r="35" spans="1:25" ht="39" customHeight="1">
      <c r="A35" s="703" t="s">
        <v>491</v>
      </c>
      <c r="B35" s="476"/>
      <c r="C35" s="441"/>
      <c r="D35" s="526">
        <v>23</v>
      </c>
      <c r="E35" s="466" t="s">
        <v>438</v>
      </c>
      <c r="F35" s="1295">
        <v>45432</v>
      </c>
      <c r="G35" s="572"/>
      <c r="H35" s="572"/>
      <c r="I35" s="617">
        <v>0</v>
      </c>
      <c r="J35" s="617"/>
      <c r="K35" s="825">
        <f t="shared" si="2"/>
        <v>0</v>
      </c>
      <c r="L35" s="477"/>
      <c r="M35" s="478"/>
      <c r="N35" s="441"/>
      <c r="O35" s="441"/>
      <c r="P35" s="441"/>
      <c r="Q35" s="1142"/>
      <c r="R35" s="1155"/>
      <c r="S35" s="1165">
        <f t="shared" si="3"/>
        <v>0</v>
      </c>
      <c r="T35" s="472"/>
      <c r="U35" s="472"/>
    </row>
    <row r="36" spans="1:25" s="379" customFormat="1" ht="23.25" customHeight="1">
      <c r="A36" s="826"/>
      <c r="B36" s="526"/>
      <c r="C36" s="572"/>
      <c r="D36" s="526">
        <v>24</v>
      </c>
      <c r="E36" s="572" t="s">
        <v>515</v>
      </c>
      <c r="F36" s="1298">
        <v>8036</v>
      </c>
      <c r="G36" s="572"/>
      <c r="H36" s="572"/>
      <c r="I36" s="572"/>
      <c r="J36" s="572">
        <v>5000</v>
      </c>
      <c r="K36" s="825">
        <f t="shared" si="2"/>
        <v>5000</v>
      </c>
      <c r="L36" s="380"/>
      <c r="M36" s="831"/>
      <c r="N36" s="572"/>
      <c r="O36" s="572"/>
      <c r="P36" s="572"/>
      <c r="Q36" s="1136"/>
      <c r="R36" s="1156"/>
      <c r="S36" s="1165">
        <f t="shared" si="3"/>
        <v>5000</v>
      </c>
    </row>
    <row r="37" spans="1:25" s="379" customFormat="1" ht="15.75">
      <c r="A37" s="473"/>
      <c r="B37" s="451" t="s">
        <v>395</v>
      </c>
      <c r="C37" s="446" t="s">
        <v>39</v>
      </c>
      <c r="D37" s="527" t="s">
        <v>28</v>
      </c>
      <c r="E37" s="529"/>
      <c r="F37" s="1300">
        <f>F38</f>
        <v>500</v>
      </c>
      <c r="G37" s="613"/>
      <c r="H37" s="613"/>
      <c r="I37" s="614">
        <f>I38</f>
        <v>500</v>
      </c>
      <c r="J37" s="614"/>
      <c r="K37" s="824">
        <f t="shared" si="2"/>
        <v>500</v>
      </c>
      <c r="L37" s="471"/>
      <c r="M37" s="469"/>
      <c r="N37" s="438"/>
      <c r="O37" s="438"/>
      <c r="P37" s="438"/>
      <c r="Q37" s="1138"/>
      <c r="R37" s="1157"/>
      <c r="S37" s="1166">
        <f>K37+Q37</f>
        <v>500</v>
      </c>
      <c r="T37" s="472"/>
      <c r="U37" s="472"/>
    </row>
    <row r="38" spans="1:25" s="379" customFormat="1" ht="19.5" customHeight="1">
      <c r="A38" s="448">
        <v>41</v>
      </c>
      <c r="B38" s="451"/>
      <c r="C38" s="449"/>
      <c r="D38" s="522" t="s">
        <v>52</v>
      </c>
      <c r="E38" s="525" t="s">
        <v>46</v>
      </c>
      <c r="F38" s="1299">
        <v>500</v>
      </c>
      <c r="G38" s="615"/>
      <c r="H38" s="615"/>
      <c r="I38" s="617">
        <v>500</v>
      </c>
      <c r="J38" s="617"/>
      <c r="K38" s="825">
        <f t="shared" si="2"/>
        <v>500</v>
      </c>
      <c r="L38" s="244"/>
      <c r="M38" s="475"/>
      <c r="N38" s="182"/>
      <c r="O38" s="182"/>
      <c r="P38" s="182"/>
      <c r="Q38" s="1140"/>
      <c r="R38" s="1154"/>
      <c r="S38" s="1165">
        <f t="shared" ref="S38:S47" si="4">K38</f>
        <v>500</v>
      </c>
      <c r="T38" s="472"/>
      <c r="U38" s="472"/>
    </row>
    <row r="39" spans="1:25" s="379" customFormat="1" ht="19.5" customHeight="1">
      <c r="A39" s="448"/>
      <c r="B39" s="458">
        <v>2</v>
      </c>
      <c r="C39" s="573" t="s">
        <v>390</v>
      </c>
      <c r="D39" s="528"/>
      <c r="E39" s="542"/>
      <c r="F39" s="1301">
        <f>F40</f>
        <v>66</v>
      </c>
      <c r="G39" s="618"/>
      <c r="H39" s="618"/>
      <c r="I39" s="618">
        <f>I40</f>
        <v>149</v>
      </c>
      <c r="J39" s="618"/>
      <c r="K39" s="828">
        <f t="shared" si="2"/>
        <v>149</v>
      </c>
      <c r="L39" s="248"/>
      <c r="M39" s="246"/>
      <c r="N39" s="245"/>
      <c r="O39" s="245"/>
      <c r="P39" s="245"/>
      <c r="Q39" s="247"/>
      <c r="R39" s="1158"/>
      <c r="S39" s="1167">
        <f t="shared" si="4"/>
        <v>149</v>
      </c>
      <c r="T39" s="472"/>
      <c r="U39" s="472"/>
    </row>
    <row r="40" spans="1:25" s="379" customFormat="1" ht="15.75">
      <c r="A40" s="448"/>
      <c r="B40" s="457" t="s">
        <v>393</v>
      </c>
      <c r="C40" s="446" t="s">
        <v>139</v>
      </c>
      <c r="D40" s="529" t="s">
        <v>389</v>
      </c>
      <c r="E40" s="529"/>
      <c r="F40" s="1300">
        <f>F41+F42</f>
        <v>66</v>
      </c>
      <c r="G40" s="619"/>
      <c r="H40" s="619"/>
      <c r="I40" s="614">
        <f>I41+I42</f>
        <v>149</v>
      </c>
      <c r="J40" s="614"/>
      <c r="K40" s="824">
        <f t="shared" si="2"/>
        <v>149</v>
      </c>
      <c r="L40" s="244"/>
      <c r="M40" s="479"/>
      <c r="N40" s="470"/>
      <c r="O40" s="470"/>
      <c r="P40" s="470"/>
      <c r="Q40" s="1143"/>
      <c r="R40" s="1159"/>
      <c r="S40" s="1166">
        <f t="shared" si="4"/>
        <v>149</v>
      </c>
      <c r="T40" s="472"/>
      <c r="U40" s="472"/>
      <c r="Y40" s="467"/>
    </row>
    <row r="41" spans="1:25" s="379" customFormat="1" ht="19.5" customHeight="1">
      <c r="A41" s="448">
        <v>41</v>
      </c>
      <c r="B41" s="449"/>
      <c r="C41" s="450"/>
      <c r="D41" s="526">
        <v>1</v>
      </c>
      <c r="E41" s="525" t="s">
        <v>391</v>
      </c>
      <c r="F41" s="1299">
        <v>66</v>
      </c>
      <c r="G41" s="615"/>
      <c r="H41" s="615"/>
      <c r="I41" s="617">
        <v>66</v>
      </c>
      <c r="J41" s="617"/>
      <c r="K41" s="825">
        <f t="shared" si="2"/>
        <v>66</v>
      </c>
      <c r="L41" s="244"/>
      <c r="M41" s="475"/>
      <c r="N41" s="182"/>
      <c r="O41" s="182"/>
      <c r="P41" s="182"/>
      <c r="Q41" s="1140"/>
      <c r="R41" s="1154"/>
      <c r="S41" s="1165">
        <f t="shared" si="4"/>
        <v>66</v>
      </c>
      <c r="T41" s="472"/>
      <c r="U41" s="472"/>
      <c r="Y41" s="467"/>
    </row>
    <row r="42" spans="1:25" s="379" customFormat="1" ht="21.75" customHeight="1">
      <c r="A42" s="448">
        <v>41</v>
      </c>
      <c r="B42" s="451"/>
      <c r="C42" s="449"/>
      <c r="D42" s="522" t="s">
        <v>53</v>
      </c>
      <c r="E42" s="525" t="s">
        <v>392</v>
      </c>
      <c r="F42" s="1299">
        <v>0</v>
      </c>
      <c r="G42" s="615"/>
      <c r="H42" s="615"/>
      <c r="I42" s="617">
        <v>83</v>
      </c>
      <c r="J42" s="617"/>
      <c r="K42" s="825">
        <f t="shared" si="2"/>
        <v>83</v>
      </c>
      <c r="L42" s="244"/>
      <c r="M42" s="475"/>
      <c r="N42" s="182"/>
      <c r="O42" s="182"/>
      <c r="P42" s="182"/>
      <c r="Q42" s="1140"/>
      <c r="R42" s="1154"/>
      <c r="S42" s="1165">
        <f t="shared" si="4"/>
        <v>83</v>
      </c>
      <c r="T42" s="472"/>
      <c r="U42" s="472"/>
    </row>
    <row r="43" spans="1:25" s="379" customFormat="1" ht="18.75">
      <c r="A43" s="448"/>
      <c r="B43" s="458">
        <v>3</v>
      </c>
      <c r="C43" s="573" t="s">
        <v>413</v>
      </c>
      <c r="D43" s="528"/>
      <c r="E43" s="542"/>
      <c r="F43" s="1302">
        <f>F44</f>
        <v>1666</v>
      </c>
      <c r="G43" s="618"/>
      <c r="H43" s="618"/>
      <c r="I43" s="618">
        <f>I44</f>
        <v>1666</v>
      </c>
      <c r="J43" s="618"/>
      <c r="K43" s="827">
        <f>G43+H43+I43+J43</f>
        <v>1666</v>
      </c>
      <c r="L43" s="248"/>
      <c r="M43" s="246"/>
      <c r="N43" s="245"/>
      <c r="O43" s="245"/>
      <c r="P43" s="245"/>
      <c r="Q43" s="247"/>
      <c r="R43" s="1158"/>
      <c r="S43" s="1167">
        <f t="shared" si="4"/>
        <v>1666</v>
      </c>
      <c r="T43" s="472"/>
      <c r="U43" s="472"/>
      <c r="Y43" s="193"/>
    </row>
    <row r="44" spans="1:25" s="379" customFormat="1" ht="15.75">
      <c r="A44" s="448"/>
      <c r="B44" s="451" t="s">
        <v>397</v>
      </c>
      <c r="C44" s="446" t="s">
        <v>39</v>
      </c>
      <c r="D44" s="527" t="s">
        <v>28</v>
      </c>
      <c r="E44" s="529"/>
      <c r="F44" s="619">
        <f>F45</f>
        <v>1666</v>
      </c>
      <c r="G44" s="613"/>
      <c r="H44" s="613"/>
      <c r="I44" s="624">
        <f>I45</f>
        <v>1666</v>
      </c>
      <c r="J44" s="614"/>
      <c r="K44" s="1350">
        <f t="shared" ref="K44:K47" si="5">G44+H44+I44+J44</f>
        <v>1666</v>
      </c>
      <c r="L44" s="471"/>
      <c r="M44" s="469"/>
      <c r="N44" s="438"/>
      <c r="O44" s="438"/>
      <c r="P44" s="438"/>
      <c r="Q44" s="1138"/>
      <c r="R44" s="1157"/>
      <c r="S44" s="1166">
        <f t="shared" si="4"/>
        <v>1666</v>
      </c>
      <c r="T44" s="472"/>
      <c r="U44" s="472"/>
    </row>
    <row r="45" spans="1:25" s="379" customFormat="1" ht="21.75" customHeight="1">
      <c r="A45" s="448">
        <v>41</v>
      </c>
      <c r="B45" s="451"/>
      <c r="C45" s="480"/>
      <c r="D45" s="566" t="s">
        <v>52</v>
      </c>
      <c r="E45" s="523" t="s">
        <v>217</v>
      </c>
      <c r="F45" s="1296">
        <v>1666</v>
      </c>
      <c r="G45" s="620"/>
      <c r="H45" s="620"/>
      <c r="I45" s="623">
        <v>1666</v>
      </c>
      <c r="J45" s="621"/>
      <c r="K45" s="1351">
        <f t="shared" si="5"/>
        <v>1666</v>
      </c>
      <c r="L45" s="482"/>
      <c r="M45" s="483"/>
      <c r="N45" s="481"/>
      <c r="O45" s="481"/>
      <c r="P45" s="481"/>
      <c r="Q45" s="1144"/>
      <c r="R45" s="1160"/>
      <c r="S45" s="1165">
        <f t="shared" si="4"/>
        <v>1666</v>
      </c>
      <c r="T45" s="472"/>
      <c r="U45" s="472"/>
    </row>
    <row r="46" spans="1:25" s="379" customFormat="1" ht="18" customHeight="1">
      <c r="A46" s="448"/>
      <c r="B46" s="458">
        <v>4</v>
      </c>
      <c r="C46" s="573" t="s">
        <v>396</v>
      </c>
      <c r="D46" s="528"/>
      <c r="E46" s="542"/>
      <c r="F46" s="1301">
        <v>0</v>
      </c>
      <c r="G46" s="618"/>
      <c r="H46" s="618"/>
      <c r="I46" s="618">
        <v>0</v>
      </c>
      <c r="J46" s="618"/>
      <c r="K46" s="827">
        <f t="shared" si="5"/>
        <v>0</v>
      </c>
      <c r="L46" s="248"/>
      <c r="M46" s="246"/>
      <c r="N46" s="245"/>
      <c r="O46" s="245"/>
      <c r="P46" s="245"/>
      <c r="Q46" s="247"/>
      <c r="R46" s="1158"/>
      <c r="S46" s="1167">
        <f t="shared" si="4"/>
        <v>0</v>
      </c>
      <c r="T46" s="472"/>
      <c r="U46" s="472"/>
    </row>
    <row r="47" spans="1:25" s="379" customFormat="1" ht="21" customHeight="1" thickBot="1">
      <c r="A47" s="453"/>
      <c r="B47" s="484">
        <v>5</v>
      </c>
      <c r="C47" s="574" t="s">
        <v>411</v>
      </c>
      <c r="D47" s="530"/>
      <c r="E47" s="543"/>
      <c r="F47" s="1303">
        <v>0</v>
      </c>
      <c r="G47" s="622"/>
      <c r="H47" s="622"/>
      <c r="I47" s="622">
        <v>0</v>
      </c>
      <c r="J47" s="622"/>
      <c r="K47" s="1352">
        <f t="shared" si="5"/>
        <v>0</v>
      </c>
      <c r="L47" s="248"/>
      <c r="M47" s="486"/>
      <c r="N47" s="485"/>
      <c r="O47" s="485"/>
      <c r="P47" s="485"/>
      <c r="Q47" s="1145"/>
      <c r="R47" s="1161"/>
      <c r="S47" s="1168">
        <f t="shared" si="4"/>
        <v>0</v>
      </c>
      <c r="T47" s="472"/>
      <c r="U47" s="472"/>
    </row>
    <row r="48" spans="1:25" s="379" customFormat="1" ht="18">
      <c r="A48" s="532"/>
      <c r="B48" s="532"/>
      <c r="C48" s="533"/>
      <c r="D48" s="533"/>
      <c r="E48" s="533"/>
      <c r="F48" s="1125"/>
      <c r="G48" s="533"/>
      <c r="H48" s="533"/>
      <c r="I48" s="533"/>
      <c r="J48" s="533"/>
      <c r="K48" s="533"/>
      <c r="L48" s="531"/>
      <c r="M48" s="533"/>
      <c r="N48" s="533"/>
      <c r="O48" s="533"/>
      <c r="P48" s="533"/>
      <c r="Q48" s="533"/>
      <c r="R48" s="531"/>
      <c r="S48" s="533"/>
      <c r="T48" s="472"/>
      <c r="U48" s="472"/>
      <c r="V48" s="468"/>
    </row>
    <row r="49" spans="1:21" s="379" customFormat="1" ht="15">
      <c r="A49" s="487"/>
      <c r="B49" s="487"/>
      <c r="C49" s="472"/>
      <c r="D49" s="472"/>
      <c r="E49" s="472"/>
      <c r="F49" s="1126"/>
      <c r="G49" s="472"/>
      <c r="H49" s="472"/>
      <c r="I49" s="193"/>
      <c r="J49" s="229"/>
      <c r="K49" s="229"/>
      <c r="L49" s="488"/>
      <c r="M49" s="229"/>
      <c r="N49" s="229"/>
      <c r="O49" s="229"/>
      <c r="P49" s="229"/>
      <c r="Q49" s="229"/>
      <c r="R49" s="488"/>
      <c r="S49" s="229"/>
      <c r="T49" s="229"/>
      <c r="U49" s="229"/>
    </row>
    <row r="50" spans="1:21" s="379" customFormat="1" ht="15">
      <c r="A50" s="489"/>
      <c r="B50" s="489"/>
      <c r="C50" s="229"/>
      <c r="D50" s="229"/>
      <c r="E50" s="229"/>
      <c r="F50" s="1127"/>
      <c r="G50" s="229"/>
      <c r="H50" s="229"/>
      <c r="I50" s="229"/>
      <c r="J50" s="229"/>
      <c r="K50" s="229"/>
      <c r="L50" s="488"/>
      <c r="M50" s="229"/>
      <c r="N50" s="229"/>
      <c r="O50" s="229"/>
      <c r="P50" s="229"/>
      <c r="Q50" s="229"/>
      <c r="R50" s="488"/>
      <c r="S50" s="229"/>
      <c r="T50" s="229"/>
      <c r="U50" s="229"/>
    </row>
    <row r="51" spans="1:21" s="379" customFormat="1" ht="15">
      <c r="A51" s="381"/>
      <c r="B51" s="381"/>
      <c r="F51" s="1128"/>
      <c r="L51" s="380"/>
      <c r="R51" s="380"/>
    </row>
    <row r="52" spans="1:21" s="379" customFormat="1" ht="15">
      <c r="A52" s="381"/>
      <c r="B52" s="381"/>
      <c r="F52" s="1128"/>
      <c r="L52" s="380"/>
      <c r="R52" s="380"/>
    </row>
    <row r="53" spans="1:21">
      <c r="A53" s="64"/>
      <c r="B53" s="62"/>
      <c r="C53" s="15"/>
      <c r="D53" s="12"/>
      <c r="E53" s="16"/>
      <c r="F53" s="1129"/>
      <c r="G53" s="77"/>
      <c r="H53" s="77"/>
      <c r="I53" s="77"/>
      <c r="J53" s="78"/>
      <c r="K53" s="77"/>
      <c r="L53" s="77"/>
      <c r="M53" s="77"/>
      <c r="N53" s="77"/>
      <c r="O53" s="77"/>
      <c r="P53" s="77"/>
      <c r="Q53" s="77"/>
      <c r="R53" s="77"/>
    </row>
    <row r="54" spans="1:21">
      <c r="E54" s="120"/>
      <c r="F54" s="1130"/>
    </row>
    <row r="55" spans="1:21">
      <c r="E55" s="120"/>
      <c r="F55" s="1130"/>
    </row>
  </sheetData>
  <mergeCells count="17">
    <mergeCell ref="G6:G7"/>
    <mergeCell ref="N6:N7"/>
    <mergeCell ref="O6:O7"/>
    <mergeCell ref="M6:M7"/>
    <mergeCell ref="K6:K7"/>
    <mergeCell ref="S3:S7"/>
    <mergeCell ref="M4:Q4"/>
    <mergeCell ref="M5:Q5"/>
    <mergeCell ref="A3:K3"/>
    <mergeCell ref="P6:P7"/>
    <mergeCell ref="F6:F7"/>
    <mergeCell ref="Q6:Q7"/>
    <mergeCell ref="B4:K4"/>
    <mergeCell ref="E5:K5"/>
    <mergeCell ref="I6:I7"/>
    <mergeCell ref="J6:J7"/>
    <mergeCell ref="H6:H7"/>
  </mergeCells>
  <phoneticPr fontId="2" type="noConversion"/>
  <pageMargins left="0.15748031496062992" right="0" top="0.74803149606299213" bottom="1.1811023622047245" header="0.51181102362204722" footer="0.51181102362204722"/>
  <pageSetup paperSize="9" scale="46" orientation="landscape" r:id="rId1"/>
  <headerFooter alignWithMargins="0">
    <oddFooter>&amp;C12</oddFooter>
  </headerFooter>
  <rowBreaks count="1" manualBreakCount="1">
    <brk id="50" max="30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H129"/>
  <sheetViews>
    <sheetView view="pageLayout" topLeftCell="A4" workbookViewId="0">
      <selection activeCell="F8" sqref="F8"/>
    </sheetView>
  </sheetViews>
  <sheetFormatPr defaultRowHeight="12.75"/>
  <cols>
    <col min="1" max="1" width="5.42578125" customWidth="1"/>
    <col min="2" max="3" width="3" customWidth="1"/>
    <col min="4" max="4" width="56.140625" customWidth="1"/>
    <col min="5" max="5" width="17.5703125" style="14" customWidth="1"/>
    <col min="6" max="6" width="13.28515625" customWidth="1"/>
  </cols>
  <sheetData>
    <row r="1" spans="2:7" ht="9" customHeight="1">
      <c r="B1" s="17"/>
      <c r="C1" s="17"/>
    </row>
    <row r="2" spans="2:7" ht="13.5" thickBot="1">
      <c r="F2" s="594" t="s">
        <v>419</v>
      </c>
    </row>
    <row r="3" spans="2:7" ht="12.75" customHeight="1">
      <c r="B3" s="1547" t="s">
        <v>79</v>
      </c>
      <c r="C3" s="1548"/>
      <c r="D3" s="1549"/>
      <c r="E3" s="577" t="s">
        <v>493</v>
      </c>
      <c r="F3" s="607" t="s">
        <v>494</v>
      </c>
    </row>
    <row r="4" spans="2:7">
      <c r="B4" s="1550"/>
      <c r="C4" s="1551"/>
      <c r="D4" s="1551"/>
      <c r="E4" s="578" t="s">
        <v>153</v>
      </c>
      <c r="F4" s="608" t="s">
        <v>495</v>
      </c>
    </row>
    <row r="5" spans="2:7">
      <c r="B5" s="1550"/>
      <c r="C5" s="1551"/>
      <c r="D5" s="1551"/>
      <c r="E5" s="578" t="s">
        <v>421</v>
      </c>
      <c r="F5" s="608" t="s">
        <v>77</v>
      </c>
    </row>
    <row r="6" spans="2:7" ht="15.75" customHeight="1">
      <c r="B6" s="1550"/>
      <c r="C6" s="1551"/>
      <c r="D6" s="1551"/>
      <c r="E6" s="579">
        <v>2010</v>
      </c>
      <c r="F6" s="608">
        <v>2011</v>
      </c>
    </row>
    <row r="7" spans="2:7" ht="17.25" customHeight="1">
      <c r="B7" s="42">
        <v>1</v>
      </c>
      <c r="C7" s="601"/>
      <c r="D7" s="43" t="s">
        <v>80</v>
      </c>
      <c r="E7" s="386">
        <f>'Príjmy MČ'!F66</f>
        <v>1243546</v>
      </c>
      <c r="F7" s="680">
        <f>'Príjmy MČ'!G66</f>
        <v>1274848</v>
      </c>
    </row>
    <row r="8" spans="2:7" ht="18.75" customHeight="1">
      <c r="B8" s="42">
        <f>B7+1</f>
        <v>2</v>
      </c>
      <c r="C8" s="601"/>
      <c r="D8" s="43" t="s">
        <v>81</v>
      </c>
      <c r="E8" s="386">
        <f>E10+E11+E12+E13+E14+E15+E16</f>
        <v>1316523</v>
      </c>
      <c r="F8" s="386">
        <f>F10+F11+F12+F13+F14+F15+F16</f>
        <v>1274848</v>
      </c>
      <c r="G8" s="382"/>
    </row>
    <row r="9" spans="2:7">
      <c r="B9" s="2">
        <f>B8+1</f>
        <v>3</v>
      </c>
      <c r="C9" s="53"/>
      <c r="D9" s="18" t="s">
        <v>114</v>
      </c>
      <c r="E9" s="387"/>
      <c r="F9" s="575"/>
    </row>
    <row r="10" spans="2:7">
      <c r="B10" s="2">
        <f>B9+1</f>
        <v>4</v>
      </c>
      <c r="C10" s="53"/>
      <c r="D10" s="38" t="s">
        <v>299</v>
      </c>
      <c r="E10" s="387">
        <f>'P1'!F9</f>
        <v>35215</v>
      </c>
      <c r="F10" s="388">
        <f>'P1'!K9</f>
        <v>27290</v>
      </c>
    </row>
    <row r="11" spans="2:7">
      <c r="B11" s="2">
        <f t="shared" ref="B11:B16" si="0">B10+1</f>
        <v>5</v>
      </c>
      <c r="C11" s="53"/>
      <c r="D11" s="39" t="s">
        <v>300</v>
      </c>
      <c r="E11" s="387">
        <f>'P2'!F9</f>
        <v>2350</v>
      </c>
      <c r="F11" s="1353">
        <f>'P2'!K9</f>
        <v>10100</v>
      </c>
    </row>
    <row r="12" spans="2:7">
      <c r="B12" s="2">
        <f t="shared" si="0"/>
        <v>6</v>
      </c>
      <c r="C12" s="53"/>
      <c r="D12" s="39" t="s">
        <v>301</v>
      </c>
      <c r="E12" s="387">
        <f>'P3'!F8</f>
        <v>11224</v>
      </c>
      <c r="F12" s="388">
        <f>'P3'!K8</f>
        <v>30468</v>
      </c>
    </row>
    <row r="13" spans="2:7">
      <c r="B13" s="2">
        <f t="shared" si="0"/>
        <v>7</v>
      </c>
      <c r="C13" s="53"/>
      <c r="D13" s="39" t="s">
        <v>302</v>
      </c>
      <c r="E13" s="387">
        <f>'P4'!F8</f>
        <v>25346</v>
      </c>
      <c r="F13" s="388">
        <f>'P4'!K8</f>
        <v>18000</v>
      </c>
    </row>
    <row r="14" spans="2:7">
      <c r="B14" s="2">
        <f t="shared" si="0"/>
        <v>8</v>
      </c>
      <c r="C14" s="53"/>
      <c r="D14" s="39" t="s">
        <v>303</v>
      </c>
      <c r="E14" s="387">
        <f>'P5'!F9</f>
        <v>25435</v>
      </c>
      <c r="F14" s="388">
        <f>'P5'!K9</f>
        <v>32500</v>
      </c>
    </row>
    <row r="15" spans="2:7">
      <c r="B15" s="2">
        <f t="shared" si="0"/>
        <v>9</v>
      </c>
      <c r="C15" s="53"/>
      <c r="D15" s="39" t="s">
        <v>304</v>
      </c>
      <c r="E15" s="387">
        <f>'P6'!F8</f>
        <v>544883</v>
      </c>
      <c r="F15" s="388">
        <f>'P6'!K8</f>
        <v>553549</v>
      </c>
      <c r="G15" s="195"/>
    </row>
    <row r="16" spans="2:7">
      <c r="B16" s="2">
        <f t="shared" si="0"/>
        <v>10</v>
      </c>
      <c r="C16" s="53"/>
      <c r="D16" s="191" t="s">
        <v>305</v>
      </c>
      <c r="E16" s="387">
        <f>'P7'!F8</f>
        <v>672070</v>
      </c>
      <c r="F16" s="388">
        <f>'P7'!K8</f>
        <v>602941</v>
      </c>
      <c r="G16" s="195"/>
    </row>
    <row r="17" spans="2:8">
      <c r="B17" s="42"/>
      <c r="C17" s="601"/>
      <c r="D17" s="390" t="s">
        <v>309</v>
      </c>
      <c r="E17" s="580"/>
      <c r="F17" s="606"/>
      <c r="H17" s="195"/>
    </row>
    <row r="18" spans="2:8">
      <c r="B18" s="42"/>
      <c r="C18" s="601"/>
      <c r="D18" s="390" t="s">
        <v>310</v>
      </c>
      <c r="E18" s="386">
        <f>E7-E8</f>
        <v>-72977</v>
      </c>
      <c r="F18" s="386">
        <f>F7-F8</f>
        <v>0</v>
      </c>
    </row>
    <row r="19" spans="2:8">
      <c r="B19" s="40"/>
      <c r="C19" s="602"/>
      <c r="D19" s="41" t="s">
        <v>84</v>
      </c>
      <c r="E19" s="609">
        <f>'Príjmy MČ'!F78</f>
        <v>30746</v>
      </c>
      <c r="F19" s="609">
        <f>'Príjmy MČ'!G78</f>
        <v>0</v>
      </c>
      <c r="G19" s="382"/>
    </row>
    <row r="20" spans="2:8">
      <c r="B20" s="40"/>
      <c r="C20" s="602"/>
      <c r="D20" s="41" t="s">
        <v>85</v>
      </c>
      <c r="E20" s="404">
        <f>E22+E23+E24+E25+E26+E27+E28</f>
        <v>30746</v>
      </c>
      <c r="F20" s="404">
        <f>F22+F23+F24+F25+F26+F27+F28</f>
        <v>0</v>
      </c>
    </row>
    <row r="21" spans="2:8">
      <c r="B21" s="2"/>
      <c r="C21" s="53"/>
      <c r="D21" s="18" t="s">
        <v>114</v>
      </c>
      <c r="E21" s="387"/>
      <c r="F21" s="575"/>
    </row>
    <row r="22" spans="2:8">
      <c r="B22" s="2">
        <v>1</v>
      </c>
      <c r="C22" s="53"/>
      <c r="D22" s="38" t="s">
        <v>299</v>
      </c>
      <c r="E22" s="387">
        <v>0</v>
      </c>
      <c r="F22" s="388">
        <v>0</v>
      </c>
    </row>
    <row r="23" spans="2:8">
      <c r="B23" s="2">
        <v>2</v>
      </c>
      <c r="C23" s="53"/>
      <c r="D23" s="39" t="s">
        <v>300</v>
      </c>
      <c r="E23" s="387">
        <v>0</v>
      </c>
      <c r="F23" s="388">
        <v>0</v>
      </c>
    </row>
    <row r="24" spans="2:8">
      <c r="B24" s="2">
        <v>3</v>
      </c>
      <c r="C24" s="53"/>
      <c r="D24" s="39" t="s">
        <v>301</v>
      </c>
      <c r="E24" s="387">
        <v>0</v>
      </c>
      <c r="F24" s="388">
        <v>0</v>
      </c>
    </row>
    <row r="25" spans="2:8">
      <c r="B25" s="2">
        <v>4</v>
      </c>
      <c r="C25" s="53"/>
      <c r="D25" s="39" t="s">
        <v>302</v>
      </c>
      <c r="E25" s="387">
        <v>0</v>
      </c>
      <c r="F25" s="388">
        <v>0</v>
      </c>
    </row>
    <row r="26" spans="2:8">
      <c r="B26" s="2">
        <v>5</v>
      </c>
      <c r="C26" s="53"/>
      <c r="D26" s="39" t="s">
        <v>303</v>
      </c>
      <c r="E26" s="387">
        <f>'P5'!M9</f>
        <v>30746</v>
      </c>
      <c r="F26" s="388">
        <v>0</v>
      </c>
    </row>
    <row r="27" spans="2:8">
      <c r="B27" s="2">
        <v>6</v>
      </c>
      <c r="C27" s="53"/>
      <c r="D27" s="39" t="s">
        <v>304</v>
      </c>
      <c r="E27" s="387">
        <v>0</v>
      </c>
      <c r="F27" s="388">
        <v>0</v>
      </c>
    </row>
    <row r="28" spans="2:8">
      <c r="B28" s="2">
        <v>7</v>
      </c>
      <c r="C28" s="53"/>
      <c r="D28" s="191" t="s">
        <v>305</v>
      </c>
      <c r="E28" s="387">
        <v>0</v>
      </c>
      <c r="F28" s="388">
        <v>0</v>
      </c>
    </row>
    <row r="29" spans="2:8">
      <c r="B29" s="2"/>
      <c r="C29" s="53"/>
      <c r="D29" s="392" t="s">
        <v>308</v>
      </c>
      <c r="E29" s="404">
        <f>E19-E20</f>
        <v>0</v>
      </c>
      <c r="F29" s="404">
        <f>F19-F20</f>
        <v>0</v>
      </c>
    </row>
    <row r="30" spans="2:8">
      <c r="B30" s="2"/>
      <c r="C30" s="53"/>
      <c r="D30" s="392" t="s">
        <v>87</v>
      </c>
      <c r="E30" s="404"/>
      <c r="F30" s="404"/>
    </row>
    <row r="31" spans="2:8">
      <c r="B31" s="2"/>
      <c r="C31" s="53"/>
      <c r="D31" s="19" t="s">
        <v>88</v>
      </c>
      <c r="E31" s="403">
        <f>E7+E19</f>
        <v>1274292</v>
      </c>
      <c r="F31" s="403">
        <f>F7+F19</f>
        <v>1274848</v>
      </c>
    </row>
    <row r="32" spans="2:8">
      <c r="B32" s="2"/>
      <c r="C32" s="53"/>
      <c r="D32" s="19" t="s">
        <v>50</v>
      </c>
      <c r="E32" s="403">
        <f>E8+E20</f>
        <v>1347269</v>
      </c>
      <c r="F32" s="403">
        <f>F8+F20</f>
        <v>1274848</v>
      </c>
    </row>
    <row r="33" spans="2:6" ht="15">
      <c r="B33" s="2"/>
      <c r="C33" s="53"/>
      <c r="D33" s="393" t="s">
        <v>86</v>
      </c>
      <c r="E33" s="403">
        <f>E31-E32</f>
        <v>-72977</v>
      </c>
      <c r="F33" s="403">
        <f>F31-F32</f>
        <v>0</v>
      </c>
    </row>
    <row r="34" spans="2:6" ht="17.25" customHeight="1">
      <c r="B34" s="394"/>
      <c r="C34" s="603"/>
      <c r="D34" s="395" t="s">
        <v>83</v>
      </c>
      <c r="E34" s="401">
        <f>E35</f>
        <v>72977</v>
      </c>
      <c r="F34" s="401">
        <f>F35</f>
        <v>0</v>
      </c>
    </row>
    <row r="35" spans="2:6">
      <c r="B35" s="396"/>
      <c r="C35" s="604"/>
      <c r="D35" s="397" t="s">
        <v>89</v>
      </c>
      <c r="E35" s="610">
        <f>E36+E37</f>
        <v>72977</v>
      </c>
      <c r="F35" s="610">
        <f>F36+F37</f>
        <v>0</v>
      </c>
    </row>
    <row r="36" spans="2:6">
      <c r="B36" s="2"/>
      <c r="C36" s="53"/>
      <c r="D36" s="398" t="s">
        <v>558</v>
      </c>
      <c r="E36" s="387">
        <f>'Príjmy MČ'!F86</f>
        <v>2900</v>
      </c>
      <c r="F36" s="387">
        <f>'Príjmy MČ'!G86</f>
        <v>0</v>
      </c>
    </row>
    <row r="37" spans="2:6">
      <c r="B37" s="2"/>
      <c r="C37" s="53"/>
      <c r="D37" s="398" t="s">
        <v>152</v>
      </c>
      <c r="E37" s="387">
        <f>'Príjmy MČ'!F85</f>
        <v>70077</v>
      </c>
      <c r="F37" s="387">
        <f>'Príjmy MČ'!G85</f>
        <v>0</v>
      </c>
    </row>
    <row r="38" spans="2:6">
      <c r="B38" s="396"/>
      <c r="C38" s="604"/>
      <c r="D38" s="397"/>
      <c r="E38" s="581"/>
      <c r="F38" s="611"/>
    </row>
    <row r="39" spans="2:6" ht="15" thickBot="1">
      <c r="B39" s="399"/>
      <c r="C39" s="605"/>
      <c r="D39" s="400" t="s">
        <v>41</v>
      </c>
      <c r="E39" s="582">
        <f>E31-E32+E34</f>
        <v>0</v>
      </c>
      <c r="F39" s="582">
        <f>F31-F32+F34</f>
        <v>0</v>
      </c>
    </row>
    <row r="40" spans="2:6" ht="3.75" customHeight="1">
      <c r="B40" s="20"/>
      <c r="C40" s="20"/>
      <c r="D40" s="21"/>
    </row>
    <row r="41" spans="2:6" ht="13.5" customHeight="1">
      <c r="B41" s="22" t="s">
        <v>90</v>
      </c>
      <c r="C41" s="22"/>
      <c r="D41" s="23"/>
    </row>
    <row r="42" spans="2:6" ht="14.25" customHeight="1">
      <c r="B42" s="22" t="s">
        <v>91</v>
      </c>
      <c r="C42" s="22"/>
      <c r="D42" s="23"/>
    </row>
    <row r="43" spans="2:6" ht="13.5" customHeight="1">
      <c r="B43" s="22" t="s">
        <v>92</v>
      </c>
      <c r="C43" s="22"/>
      <c r="D43" s="23"/>
    </row>
    <row r="44" spans="2:6" ht="12.75" customHeight="1">
      <c r="B44" s="22" t="s">
        <v>93</v>
      </c>
      <c r="C44" s="22"/>
      <c r="D44" s="23"/>
    </row>
    <row r="45" spans="2:6" ht="15">
      <c r="B45" s="22"/>
      <c r="C45" s="22"/>
      <c r="D45" s="23"/>
      <c r="E45" s="14">
        <v>13</v>
      </c>
    </row>
    <row r="46" spans="2:6" ht="15">
      <c r="B46" s="22"/>
      <c r="C46" s="22"/>
      <c r="D46" s="23"/>
    </row>
    <row r="47" spans="2:6" ht="15">
      <c r="B47" s="22"/>
      <c r="C47" s="22"/>
      <c r="D47" s="23"/>
    </row>
    <row r="48" spans="2:6" ht="15">
      <c r="B48" s="22"/>
      <c r="C48" s="22"/>
      <c r="D48" s="23"/>
    </row>
    <row r="49" spans="2:4" ht="15">
      <c r="B49" s="22"/>
      <c r="C49" s="22"/>
      <c r="D49" s="23"/>
    </row>
    <row r="50" spans="2:4" ht="15">
      <c r="B50" s="22"/>
      <c r="C50" s="22"/>
      <c r="D50" s="23"/>
    </row>
    <row r="51" spans="2:4" ht="15">
      <c r="B51" s="22"/>
      <c r="C51" s="22"/>
      <c r="D51" s="23"/>
    </row>
    <row r="52" spans="2:4" ht="15">
      <c r="B52" s="22"/>
      <c r="C52" s="22"/>
      <c r="D52" s="23"/>
    </row>
    <row r="53" spans="2:4" ht="15">
      <c r="B53" s="22"/>
      <c r="C53" s="22"/>
      <c r="D53" s="23"/>
    </row>
    <row r="54" spans="2:4" ht="15">
      <c r="B54" s="22"/>
      <c r="C54" s="22"/>
      <c r="D54" s="23"/>
    </row>
    <row r="55" spans="2:4" ht="15">
      <c r="B55" s="22"/>
      <c r="C55" s="22"/>
      <c r="D55" s="23"/>
    </row>
    <row r="56" spans="2:4" ht="15">
      <c r="B56" s="22"/>
      <c r="C56" s="22"/>
      <c r="D56" s="23"/>
    </row>
    <row r="57" spans="2:4" ht="15">
      <c r="B57" s="22"/>
      <c r="C57" s="22"/>
      <c r="D57" s="23"/>
    </row>
    <row r="58" spans="2:4" ht="15">
      <c r="B58" s="22"/>
      <c r="C58" s="22"/>
      <c r="D58" s="23"/>
    </row>
    <row r="59" spans="2:4" ht="15">
      <c r="B59" s="22"/>
      <c r="C59" s="22"/>
      <c r="D59" s="23"/>
    </row>
    <row r="60" spans="2:4" ht="15">
      <c r="B60" s="22"/>
      <c r="C60" s="22"/>
      <c r="D60" s="23"/>
    </row>
    <row r="61" spans="2:4" ht="15">
      <c r="B61" s="22"/>
      <c r="C61" s="22"/>
      <c r="D61" s="23"/>
    </row>
    <row r="62" spans="2:4" ht="15">
      <c r="B62" s="22"/>
      <c r="C62" s="22"/>
      <c r="D62" s="23"/>
    </row>
    <row r="63" spans="2:4" ht="15">
      <c r="B63" s="22"/>
      <c r="C63" s="22"/>
      <c r="D63" s="23"/>
    </row>
    <row r="64" spans="2:4" ht="15">
      <c r="B64" s="22"/>
      <c r="C64" s="22"/>
      <c r="D64" s="23"/>
    </row>
    <row r="65" spans="2:4" ht="15">
      <c r="B65" s="22"/>
      <c r="C65" s="22"/>
      <c r="D65" s="23"/>
    </row>
    <row r="66" spans="2:4" ht="15">
      <c r="B66" s="22"/>
      <c r="C66" s="22"/>
      <c r="D66" s="23"/>
    </row>
    <row r="67" spans="2:4" ht="15">
      <c r="B67" s="22"/>
      <c r="C67" s="22"/>
      <c r="D67" s="23"/>
    </row>
    <row r="68" spans="2:4" ht="15">
      <c r="B68" s="22"/>
      <c r="C68" s="22"/>
      <c r="D68" s="23"/>
    </row>
    <row r="69" spans="2:4" ht="15">
      <c r="B69" s="22"/>
      <c r="C69" s="22"/>
      <c r="D69" s="23"/>
    </row>
    <row r="70" spans="2:4" ht="15">
      <c r="B70" s="22"/>
      <c r="C70" s="22"/>
      <c r="D70" s="23"/>
    </row>
    <row r="71" spans="2:4" ht="15">
      <c r="B71" s="22"/>
      <c r="C71" s="22"/>
      <c r="D71" s="23"/>
    </row>
    <row r="72" spans="2:4" ht="15">
      <c r="B72" s="22"/>
      <c r="C72" s="22"/>
      <c r="D72" s="23"/>
    </row>
    <row r="73" spans="2:4" ht="15">
      <c r="B73" s="22"/>
      <c r="C73" s="22"/>
      <c r="D73" s="23"/>
    </row>
    <row r="74" spans="2:4" ht="15">
      <c r="B74" s="22"/>
      <c r="C74" s="22"/>
      <c r="D74" s="23"/>
    </row>
    <row r="75" spans="2:4" ht="15">
      <c r="B75" s="22"/>
      <c r="C75" s="22"/>
      <c r="D75" s="23"/>
    </row>
    <row r="76" spans="2:4" ht="15">
      <c r="B76" s="22"/>
      <c r="C76" s="22"/>
      <c r="D76" s="23"/>
    </row>
    <row r="77" spans="2:4" ht="15">
      <c r="B77" s="22"/>
      <c r="C77" s="22"/>
      <c r="D77" s="23"/>
    </row>
    <row r="78" spans="2:4" ht="15">
      <c r="B78" s="22"/>
      <c r="C78" s="22"/>
      <c r="D78" s="23"/>
    </row>
    <row r="79" spans="2:4" ht="15">
      <c r="B79" s="22"/>
      <c r="C79" s="22"/>
      <c r="D79" s="23"/>
    </row>
    <row r="80" spans="2:4" ht="15">
      <c r="B80" s="22"/>
      <c r="C80" s="22"/>
      <c r="D80" s="23"/>
    </row>
    <row r="81" spans="2:4" ht="15">
      <c r="B81" s="22"/>
      <c r="C81" s="22"/>
      <c r="D81" s="23"/>
    </row>
    <row r="82" spans="2:4" ht="15">
      <c r="B82" s="22"/>
      <c r="C82" s="22"/>
      <c r="D82" s="23"/>
    </row>
    <row r="83" spans="2:4" ht="15">
      <c r="B83" s="22"/>
      <c r="C83" s="22"/>
      <c r="D83" s="23"/>
    </row>
    <row r="84" spans="2:4" ht="15">
      <c r="B84" s="22"/>
      <c r="C84" s="22"/>
      <c r="D84" s="23"/>
    </row>
    <row r="85" spans="2:4" ht="15">
      <c r="B85" s="22"/>
      <c r="C85" s="22"/>
      <c r="D85" s="23"/>
    </row>
    <row r="86" spans="2:4" ht="15">
      <c r="B86" s="22"/>
      <c r="C86" s="22"/>
      <c r="D86" s="23"/>
    </row>
    <row r="87" spans="2:4" ht="15">
      <c r="B87" s="22"/>
      <c r="C87" s="22"/>
      <c r="D87" s="23"/>
    </row>
    <row r="88" spans="2:4" ht="15">
      <c r="B88" s="22"/>
      <c r="C88" s="22"/>
      <c r="D88" s="23"/>
    </row>
    <row r="89" spans="2:4" ht="15">
      <c r="B89" s="22"/>
      <c r="C89" s="22"/>
      <c r="D89" s="23"/>
    </row>
    <row r="90" spans="2:4" ht="15">
      <c r="B90" s="22"/>
      <c r="C90" s="22"/>
      <c r="D90" s="23"/>
    </row>
    <row r="91" spans="2:4" ht="15">
      <c r="B91" s="22"/>
      <c r="C91" s="22"/>
      <c r="D91" s="23"/>
    </row>
    <row r="92" spans="2:4" ht="15">
      <c r="B92" s="22"/>
      <c r="C92" s="22"/>
      <c r="D92" s="23"/>
    </row>
    <row r="93" spans="2:4" ht="15">
      <c r="B93" s="22"/>
      <c r="C93" s="22"/>
      <c r="D93" s="23"/>
    </row>
    <row r="94" spans="2:4" ht="15">
      <c r="B94" s="22"/>
      <c r="C94" s="22"/>
      <c r="D94" s="23"/>
    </row>
    <row r="95" spans="2:4" ht="15">
      <c r="B95" s="22"/>
      <c r="C95" s="22"/>
      <c r="D95" s="23"/>
    </row>
    <row r="96" spans="2:4" ht="15">
      <c r="B96" s="22"/>
      <c r="C96" s="22"/>
      <c r="D96" s="23"/>
    </row>
    <row r="97" spans="1:4" ht="15">
      <c r="B97" s="22"/>
      <c r="C97" s="22"/>
      <c r="D97" s="23"/>
    </row>
    <row r="98" spans="1:4" ht="15">
      <c r="B98" s="22"/>
      <c r="C98" s="22"/>
      <c r="D98" s="23"/>
    </row>
    <row r="99" spans="1:4" ht="15">
      <c r="B99" s="22"/>
      <c r="C99" s="22"/>
      <c r="D99" s="23"/>
    </row>
    <row r="100" spans="1:4" ht="15">
      <c r="B100" s="22"/>
      <c r="C100" s="22"/>
      <c r="D100" s="23"/>
    </row>
    <row r="101" spans="1:4" ht="15">
      <c r="B101" s="22"/>
      <c r="C101" s="22"/>
      <c r="D101" s="23"/>
    </row>
    <row r="102" spans="1:4" ht="15">
      <c r="A102" s="66"/>
      <c r="B102" s="22"/>
      <c r="C102" s="22"/>
      <c r="D102" s="23"/>
    </row>
    <row r="103" spans="1:4">
      <c r="A103" s="66"/>
      <c r="B103" s="66"/>
      <c r="C103" s="66"/>
      <c r="D103" s="66"/>
    </row>
    <row r="104" spans="1:4">
      <c r="A104" s="66"/>
      <c r="C104" s="1000"/>
      <c r="D104" s="999"/>
    </row>
    <row r="105" spans="1:4">
      <c r="A105" s="66"/>
      <c r="B105" s="223"/>
      <c r="C105" s="223"/>
      <c r="D105" s="29"/>
    </row>
    <row r="106" spans="1:4">
      <c r="A106" s="66"/>
      <c r="B106" s="223"/>
      <c r="C106" s="223"/>
      <c r="D106" s="29"/>
    </row>
    <row r="107" spans="1:4">
      <c r="A107" s="66"/>
      <c r="B107" s="223"/>
      <c r="C107" s="223"/>
      <c r="D107" s="29"/>
    </row>
    <row r="108" spans="1:4">
      <c r="A108" s="66"/>
      <c r="B108" s="223"/>
      <c r="C108" s="223"/>
      <c r="D108" s="29"/>
    </row>
    <row r="109" spans="1:4">
      <c r="A109" s="66"/>
      <c r="B109" s="223"/>
      <c r="C109" s="223"/>
      <c r="D109" s="29"/>
    </row>
    <row r="110" spans="1:4">
      <c r="A110" s="66"/>
      <c r="B110" s="223"/>
      <c r="C110" s="223"/>
      <c r="D110" s="29"/>
    </row>
    <row r="111" spans="1:4">
      <c r="A111" s="66"/>
      <c r="B111" s="223"/>
      <c r="C111" s="223"/>
      <c r="D111" s="29"/>
    </row>
    <row r="112" spans="1:4">
      <c r="A112" s="66"/>
      <c r="B112" s="223"/>
      <c r="C112" s="223"/>
      <c r="D112" s="29"/>
    </row>
    <row r="113" spans="1:4">
      <c r="A113" s="66"/>
      <c r="B113" s="223"/>
      <c r="C113" s="223"/>
      <c r="D113" s="29"/>
    </row>
    <row r="114" spans="1:4">
      <c r="A114" s="66"/>
      <c r="B114" s="223"/>
      <c r="C114" s="223"/>
      <c r="D114" s="29"/>
    </row>
    <row r="115" spans="1:4">
      <c r="A115" s="66"/>
      <c r="B115" s="223"/>
      <c r="C115" s="223"/>
      <c r="D115" s="32"/>
    </row>
    <row r="116" spans="1:4">
      <c r="A116" s="66"/>
      <c r="B116" s="223"/>
      <c r="C116" s="223"/>
      <c r="D116" s="32"/>
    </row>
    <row r="117" spans="1:4">
      <c r="A117" s="66"/>
      <c r="B117" s="66"/>
      <c r="C117" s="66"/>
      <c r="D117" s="66"/>
    </row>
    <row r="118" spans="1:4">
      <c r="A118" s="66"/>
      <c r="B118" s="66"/>
      <c r="C118" s="66"/>
      <c r="D118" s="66"/>
    </row>
    <row r="119" spans="1:4">
      <c r="A119" s="66"/>
      <c r="B119" s="996"/>
      <c r="C119" s="996"/>
      <c r="D119" s="997"/>
    </row>
    <row r="120" spans="1:4">
      <c r="A120" s="66"/>
      <c r="B120" s="996"/>
      <c r="C120" s="996"/>
      <c r="D120" s="996"/>
    </row>
    <row r="121" spans="1:4">
      <c r="A121" s="66"/>
      <c r="B121" s="998"/>
      <c r="C121" s="998"/>
      <c r="D121" s="998"/>
    </row>
    <row r="122" spans="1:4">
      <c r="A122" s="66"/>
      <c r="B122" s="996"/>
      <c r="C122" s="996"/>
      <c r="D122" s="996"/>
    </row>
    <row r="123" spans="1:4">
      <c r="A123" s="66"/>
      <c r="B123" s="998"/>
      <c r="C123" s="998"/>
      <c r="D123" s="998"/>
    </row>
    <row r="124" spans="1:4">
      <c r="B124" s="35"/>
      <c r="C124" s="35"/>
      <c r="D124" s="35"/>
    </row>
    <row r="125" spans="1:4">
      <c r="B125" s="35"/>
      <c r="C125" s="35"/>
      <c r="D125" s="35"/>
    </row>
    <row r="126" spans="1:4">
      <c r="B126" s="35"/>
      <c r="C126" s="35"/>
      <c r="D126" s="35"/>
    </row>
    <row r="127" spans="1:4">
      <c r="B127" s="35"/>
      <c r="C127" s="35"/>
      <c r="D127" s="35"/>
    </row>
    <row r="128" spans="1:4">
      <c r="B128" s="35"/>
      <c r="C128" s="35"/>
      <c r="D128" s="35"/>
    </row>
    <row r="129" spans="2:4">
      <c r="B129" s="35"/>
      <c r="C129" s="35"/>
      <c r="D129" s="35"/>
    </row>
  </sheetData>
  <mergeCells count="1">
    <mergeCell ref="B3:D6"/>
  </mergeCells>
  <phoneticPr fontId="2" type="noConversion"/>
  <pageMargins left="0.9055118110236221" right="1.8503937007874016" top="0.7583333333333333" bottom="0.19685039370078741" header="0.31496062992125984" footer="0.19685039370078741"/>
  <pageSetup paperSize="9" scale="91" orientation="landscape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19</vt:i4>
      </vt:variant>
      <vt:variant>
        <vt:lpstr>Pomenované rozsahy</vt:lpstr>
      </vt:variant>
      <vt:variant>
        <vt:i4>11</vt:i4>
      </vt:variant>
    </vt:vector>
  </HeadingPairs>
  <TitlesOfParts>
    <vt:vector size="30" baseType="lpstr">
      <vt:lpstr>Príjmy MČ</vt:lpstr>
      <vt:lpstr>P1</vt:lpstr>
      <vt:lpstr>P2</vt:lpstr>
      <vt:lpstr>P3</vt:lpstr>
      <vt:lpstr>P4</vt:lpstr>
      <vt:lpstr>P5</vt:lpstr>
      <vt:lpstr>P6</vt:lpstr>
      <vt:lpstr>P7</vt:lpstr>
      <vt:lpstr>SUM</vt:lpstr>
      <vt:lpstr>Príjmy2010-2011</vt:lpstr>
      <vt:lpstr>P1V</vt:lpstr>
      <vt:lpstr>P2V</vt:lpstr>
      <vt:lpstr>P3V</vt:lpstr>
      <vt:lpstr>P4V</vt:lpstr>
      <vt:lpstr>P5V</vt:lpstr>
      <vt:lpstr>P6V</vt:lpstr>
      <vt:lpstr>P7V</vt:lpstr>
      <vt:lpstr>SUMV</vt:lpstr>
      <vt:lpstr>Správa o kompatibilite</vt:lpstr>
      <vt:lpstr>'P1'!Oblasť_tlače</vt:lpstr>
      <vt:lpstr>P1V!Oblasť_tlače</vt:lpstr>
      <vt:lpstr>P2V!Oblasť_tlače</vt:lpstr>
      <vt:lpstr>'P3'!Oblasť_tlače</vt:lpstr>
      <vt:lpstr>P3V!Oblasť_tlače</vt:lpstr>
      <vt:lpstr>P4V!Oblasť_tlače</vt:lpstr>
      <vt:lpstr>'P5'!Oblasť_tlače</vt:lpstr>
      <vt:lpstr>P5V!Oblasť_tlače</vt:lpstr>
      <vt:lpstr>P6V!Oblasť_tlače</vt:lpstr>
      <vt:lpstr>P7V!Oblasť_tlače</vt:lpstr>
      <vt:lpstr>SUMV!Oblasť_tlače</vt:lpstr>
    </vt:vector>
  </TitlesOfParts>
  <Company>MÚ Trenčín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MUTN</dc:creator>
  <cp:lastModifiedBy>pc007</cp:lastModifiedBy>
  <cp:lastPrinted>2011-01-11T08:30:32Z</cp:lastPrinted>
  <dcterms:created xsi:type="dcterms:W3CDTF">2006-06-21T07:20:26Z</dcterms:created>
  <dcterms:modified xsi:type="dcterms:W3CDTF">2011-01-11T08:30:35Z</dcterms:modified>
</cp:coreProperties>
</file>