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ríjmy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SUM" sheetId="10" r:id="rId10"/>
    <sheet name="Príjmy V" sheetId="11" r:id="rId11"/>
    <sheet name="P1V" sheetId="12" r:id="rId12"/>
    <sheet name="P2,3V" sheetId="13" r:id="rId13"/>
    <sheet name="P4,5V" sheetId="14" r:id="rId14"/>
    <sheet name="P6,7,8V" sheetId="15" r:id="rId15"/>
    <sheet name="SUM V" sheetId="16" r:id="rId16"/>
  </sheets>
  <definedNames>
    <definedName name="_xlnm.Print_Titles" localSheetId="7">'P7'!$1:$9</definedName>
    <definedName name="_xlnm.Print_Area" localSheetId="1">'P1'!$A$1:$I$49</definedName>
    <definedName name="_xlnm.Print_Area" localSheetId="11">'P1V'!$A$2:$Q$21</definedName>
    <definedName name="_xlnm.Print_Area" localSheetId="2">'P2'!$A$1:$I$14</definedName>
    <definedName name="_xlnm.Print_Area" localSheetId="12">'P2,3V'!$A$2:$Q$23</definedName>
    <definedName name="_xlnm.Print_Area" localSheetId="3">'P3'!$A$1:$I$31</definedName>
    <definedName name="_xlnm.Print_Area" localSheetId="4">'P4'!$A$1:$I$38</definedName>
    <definedName name="_xlnm.Print_Area" localSheetId="13">'P4,5V'!$A$2:$Q$39</definedName>
    <definedName name="_xlnm.Print_Area" localSheetId="5">'P5'!$A$1:$I$41</definedName>
    <definedName name="_xlnm.Print_Area" localSheetId="6">'P6'!$A$1:$I$62</definedName>
    <definedName name="_xlnm.Print_Area" localSheetId="14">'P6,7,8V'!$A$2:$Q$44</definedName>
    <definedName name="_xlnm.Print_Area" localSheetId="7">'P7'!$A$1:$I$55</definedName>
    <definedName name="_xlnm.Print_Area" localSheetId="0">'Príjmy'!$A$1:$F$121</definedName>
    <definedName name="_xlnm.Print_Area" localSheetId="10">'Príjmy V'!$A$1:$K$118</definedName>
    <definedName name="_xlnm.Print_Area" localSheetId="9">'SUM'!$A$1:$C$37</definedName>
    <definedName name="_xlnm.Print_Area" localSheetId="15">'SUM V'!$A$1:$H$35</definedName>
  </definedNames>
  <calcPr fullCalcOnLoad="1"/>
</workbook>
</file>

<file path=xl/sharedStrings.xml><?xml version="1.0" encoding="utf-8"?>
<sst xmlns="http://schemas.openxmlformats.org/spreadsheetml/2006/main" count="1366" uniqueCount="520">
  <si>
    <t>007</t>
  </si>
  <si>
    <t xml:space="preserve">Granty </t>
  </si>
  <si>
    <t>Z ostatných finančných operácií</t>
  </si>
  <si>
    <t>Prevod prostriedkov z peňažných fondov</t>
  </si>
  <si>
    <t>Príjmy z transakcií s finančnými prostriedkami</t>
  </si>
  <si>
    <t>Pokuty, penále a iné sankcie</t>
  </si>
  <si>
    <t>Za porušenie predpisov</t>
  </si>
  <si>
    <t>Poplatky a platby z nepriemyselného a náhodného predaja služieb</t>
  </si>
  <si>
    <t xml:space="preserve">Úroky z tuzemských úverov, pôžičiek a  vkladov </t>
  </si>
  <si>
    <t>Verejná zeleň</t>
  </si>
  <si>
    <t>Detské ihriská</t>
  </si>
  <si>
    <t>Podporná činnosť - správa obce</t>
  </si>
  <si>
    <t>Rozvoj obcí</t>
  </si>
  <si>
    <t>Ochrana ŽP inde neklasifikovaná</t>
  </si>
  <si>
    <t>Nakladanie s odpadmi</t>
  </si>
  <si>
    <t>Materiál</t>
  </si>
  <si>
    <t>Povinnosti v zmysle zákona o verejnom zdravotn.</t>
  </si>
  <si>
    <t>Bezpečnosť a ochrana zdravia pri práci</t>
  </si>
  <si>
    <t>Energie, voda a komunikácie</t>
  </si>
  <si>
    <t>Výsledok hospodárenia</t>
  </si>
  <si>
    <t>Ostatné tovary a služby</t>
  </si>
  <si>
    <t>Stravovanie</t>
  </si>
  <si>
    <t>Sociálny fond</t>
  </si>
  <si>
    <t>Poplatky banke</t>
  </si>
  <si>
    <t>Cestná doprava</t>
  </si>
  <si>
    <t>19</t>
  </si>
  <si>
    <t>20</t>
  </si>
  <si>
    <t>1</t>
  </si>
  <si>
    <t>2</t>
  </si>
  <si>
    <t>3</t>
  </si>
  <si>
    <t>4</t>
  </si>
  <si>
    <t>5</t>
  </si>
  <si>
    <t>Kapitálové výdavky</t>
  </si>
  <si>
    <t>Bežné výdavky</t>
  </si>
  <si>
    <t>003</t>
  </si>
  <si>
    <t>001</t>
  </si>
  <si>
    <t>002</t>
  </si>
  <si>
    <t>012</t>
  </si>
  <si>
    <t>004</t>
  </si>
  <si>
    <t>005</t>
  </si>
  <si>
    <t>Iné nedaňové príjmy</t>
  </si>
  <si>
    <t>Deratizácia verejných plôch zelene</t>
  </si>
  <si>
    <t>Známky pre psov</t>
  </si>
  <si>
    <t>6</t>
  </si>
  <si>
    <t>7</t>
  </si>
  <si>
    <t>8</t>
  </si>
  <si>
    <t>Rekreačné a športové služby</t>
  </si>
  <si>
    <t>Nájomné za prenájom</t>
  </si>
  <si>
    <t>Rybárske lístky</t>
  </si>
  <si>
    <t>Kultúrna spolupráca</t>
  </si>
  <si>
    <t>Správa a údržba verejných priestranstiev</t>
  </si>
  <si>
    <t>Poistné a príspevky do poisťovní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</si>
  <si>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</si>
  <si>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</si>
  <si>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</si>
  <si>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</si>
  <si>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</si>
  <si>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</si>
  <si>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</si>
  <si>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</si>
  <si>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</si>
  <si>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</si>
  <si>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</si>
  <si>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Prevod z rezervného fondu</t>
  </si>
  <si>
    <t>A) Bežné príjmy</t>
  </si>
  <si>
    <t>Názov rozpočtovej jednotky</t>
  </si>
  <si>
    <t>Daňové príjmy</t>
  </si>
  <si>
    <t>Výnos dane z príjmov pre územnú samosprávu</t>
  </si>
  <si>
    <t>Nedaňové príjmy</t>
  </si>
  <si>
    <t>Príjmy z prenájmu pozemkov</t>
  </si>
  <si>
    <t>Z prenájmu budov, garáži a ost.</t>
  </si>
  <si>
    <t>B) Kapitálové príjmy</t>
  </si>
  <si>
    <t>C) Finančné operácie príjmové</t>
  </si>
  <si>
    <t>Daň z príjmov a kapitálového majetku</t>
  </si>
  <si>
    <t>Príjmy z vlastníctva</t>
  </si>
  <si>
    <t>Príjmy z podnikania a vlastníctva majetku</t>
  </si>
  <si>
    <t>Administratívne poplatky a iné poplatky a platby</t>
  </si>
  <si>
    <t xml:space="preserve">Administratívne poplatky </t>
  </si>
  <si>
    <t>Ostatné príjmy</t>
  </si>
  <si>
    <t>Z dobropisov</t>
  </si>
  <si>
    <t>027</t>
  </si>
  <si>
    <t>Iné</t>
  </si>
  <si>
    <t>Z účtov finančného hospodárenia</t>
  </si>
  <si>
    <t>Tuzemské bežné granty a transfery</t>
  </si>
  <si>
    <t>Cestovné</t>
  </si>
  <si>
    <t>Dopravné</t>
  </si>
  <si>
    <t>Poistenie majetku</t>
  </si>
  <si>
    <t>Audit účtovníctva</t>
  </si>
  <si>
    <t>Materiál , čistiace potreby</t>
  </si>
  <si>
    <t>Dohody na upratovanie trhoviska</t>
  </si>
  <si>
    <t>Odvoz odpadu</t>
  </si>
  <si>
    <t>Výmena a doplňanie lavičiek v MČ, obnova náterov na lavičkách</t>
  </si>
  <si>
    <t>Lavičky v MČ</t>
  </si>
  <si>
    <t>Ochrana životného prostredia</t>
  </si>
  <si>
    <t>d) výroba a osadzovanie zábradlí</t>
  </si>
  <si>
    <t>Civilná ochrana</t>
  </si>
  <si>
    <t>Údržba miestnych komunikácií</t>
  </si>
  <si>
    <t>a) údržba ciest, chodníkov, vpustí v medziblokovom priestore</t>
  </si>
  <si>
    <t>Ochrana životného prostredia inde neklasifikovaná</t>
  </si>
  <si>
    <t>c) oprava jám a výtlkov, osadzovanie zábran</t>
  </si>
  <si>
    <t>Staroba</t>
  </si>
  <si>
    <t xml:space="preserve">Mzdy, platy a ostatné osobné vyrovnania             </t>
  </si>
  <si>
    <t>Pracovné odevy, obuv</t>
  </si>
  <si>
    <t>Potraviny pre klientov</t>
  </si>
  <si>
    <t>Palivo, mazivá, oleje do auta</t>
  </si>
  <si>
    <t>Servis, údržba a opravy služobného auta</t>
  </si>
  <si>
    <t>Poistné služobného auta</t>
  </si>
  <si>
    <t>Služby</t>
  </si>
  <si>
    <t>Odmeny na základe dohôd</t>
  </si>
  <si>
    <t>Nemocenské dávky</t>
  </si>
  <si>
    <t>Nákup rybárskych lístkov</t>
  </si>
  <si>
    <t>Zvoz a odvoz  komunálneho odpadu</t>
  </si>
  <si>
    <t>Dávky sociálnej pomoci - pomoc občanom v hmotnej núdzi</t>
  </si>
  <si>
    <t xml:space="preserve">        Program 1:   Služby občanom</t>
  </si>
  <si>
    <t xml:space="preserve">        Program 2:  Odpadové hospodárstvo</t>
  </si>
  <si>
    <t xml:space="preserve">        Program 3:   Komunikácie</t>
  </si>
  <si>
    <t xml:space="preserve">        Program 4:   Kultúra a šport</t>
  </si>
  <si>
    <t xml:space="preserve">        Program 5:   Prostredie pre život</t>
  </si>
  <si>
    <t xml:space="preserve">        Program 6:   Sociálne služby</t>
  </si>
  <si>
    <t xml:space="preserve">        Program 7:   Podporná činnosť</t>
  </si>
  <si>
    <t>Kultúrne služby</t>
  </si>
  <si>
    <t>Športové akcie</t>
  </si>
  <si>
    <t xml:space="preserve">Kultúrne služby </t>
  </si>
  <si>
    <t>Evidencia chovu zvierat</t>
  </si>
  <si>
    <t>Evidencia obyvateľstva</t>
  </si>
  <si>
    <t xml:space="preserve">Mzdy, platy a ostatné osobné vyrovnania              </t>
  </si>
  <si>
    <t>Úradné tabule</t>
  </si>
  <si>
    <t>Evidencia stavieb, budov, ulíc, verejných priestranstiev</t>
  </si>
  <si>
    <t>Osvedčovanie listín a podpisov</t>
  </si>
  <si>
    <t>Rozvoj bývania</t>
  </si>
  <si>
    <t>Náboženské a iné spoločenské služby</t>
  </si>
  <si>
    <t>Členstvo v združeniach</t>
  </si>
  <si>
    <t>Účtovníctvo</t>
  </si>
  <si>
    <t>Úradné tabuľe</t>
  </si>
  <si>
    <t>Petície, sťažnosti, podania</t>
  </si>
  <si>
    <t>Audit</t>
  </si>
  <si>
    <t xml:space="preserve">Audit </t>
  </si>
  <si>
    <t>Poistné a príspevky do poisťovní AČ</t>
  </si>
  <si>
    <t>Nákup materiálu pre AČ</t>
  </si>
  <si>
    <t>Poistné pre AČ</t>
  </si>
  <si>
    <t>celkom</t>
  </si>
  <si>
    <t>rekonštrukcie povrchov, opravy jám, výtlkov, osadzovanie zábran</t>
  </si>
  <si>
    <t>doplňanie chýbajúcich cesných kanalizačných vpustí a poklopov</t>
  </si>
  <si>
    <t>doplňanie chýbajúcich dopravných značiek a dopravného značenia</t>
  </si>
  <si>
    <t>zimná údržba na verejných priestranstvách v správe MČ,</t>
  </si>
  <si>
    <t>zimná údržba na na komunikáciách nezverených do správy MČ,</t>
  </si>
  <si>
    <t>Ostatné služby</t>
  </si>
  <si>
    <t>Odchodné do dôchodku</t>
  </si>
  <si>
    <t>24</t>
  </si>
  <si>
    <t>Príjmy za vydobyté nerasty</t>
  </si>
  <si>
    <t>e) oprava a úprava jestvujúcich komunikácií, parkovísk pre parkovanie osobných áut</t>
  </si>
  <si>
    <t>Všeobecné služby AČ</t>
  </si>
  <si>
    <t>Športové aktivity v MČ</t>
  </si>
  <si>
    <t>Vysielacie a vydavateľské služby</t>
  </si>
  <si>
    <t xml:space="preserve">Opravy a údržba budovy ZOS </t>
  </si>
  <si>
    <t>12a</t>
  </si>
  <si>
    <t>Dávky nemocenského poistenia</t>
  </si>
  <si>
    <t>28</t>
  </si>
  <si>
    <t>Obnova trhovísk</t>
  </si>
  <si>
    <t>30</t>
  </si>
  <si>
    <t>09.1.2</t>
  </si>
  <si>
    <t>Vzdelávane zamestnancov</t>
  </si>
  <si>
    <t>g) oprava miest pre invalidov</t>
  </si>
  <si>
    <t>26</t>
  </si>
  <si>
    <t>f) zriadenie nových parkovacích miest v MČ</t>
  </si>
  <si>
    <t>ROEP - register obnovy evidencie pozemkov</t>
  </si>
  <si>
    <t>AČ - aktivačná činnosť</t>
  </si>
  <si>
    <t>SP - správne poplatky</t>
  </si>
  <si>
    <t>MÚ - miestny úrad</t>
  </si>
  <si>
    <t>Kategória</t>
  </si>
  <si>
    <t>Položka</t>
  </si>
  <si>
    <t>Podpoložka</t>
  </si>
  <si>
    <t>008</t>
  </si>
  <si>
    <t>Granty a transfery</t>
  </si>
  <si>
    <t>Z rezervného fondu obce</t>
  </si>
  <si>
    <t>Príjmy za stravné - zamestnanci</t>
  </si>
  <si>
    <t xml:space="preserve">                             - dôchodcovia</t>
  </si>
  <si>
    <t>Funkčná klasifikácia</t>
  </si>
  <si>
    <t>Ukazovateľ</t>
  </si>
  <si>
    <t xml:space="preserve">Poistné a príspevky do poisťovní </t>
  </si>
  <si>
    <t>Tlačivá (príjmové doklady)</t>
  </si>
  <si>
    <t>Materiál, čistiace potreby</t>
  </si>
  <si>
    <t>Nájomné soc. zariadenia</t>
  </si>
  <si>
    <t>Výroba a montáž uličných tabúľ, súpisných čísel a inform.zar.</t>
  </si>
  <si>
    <t>Mimoklubové aktivity seniorov</t>
  </si>
  <si>
    <t>Prímestské tábory</t>
  </si>
  <si>
    <t>Projekt bezpečnosť pri školách</t>
  </si>
  <si>
    <t xml:space="preserve">Opravy a údržba </t>
  </si>
  <si>
    <t>5.</t>
  </si>
  <si>
    <t>Oprava v budove MÚ a okolia</t>
  </si>
  <si>
    <t>Odmeny poslancom</t>
  </si>
  <si>
    <t>27</t>
  </si>
  <si>
    <t>Členské príspevky (Cassoviainfo, Asociácia prednostov)</t>
  </si>
  <si>
    <t>Povinnosti v zmysle zákona o ver. zdrav. starostlivosti</t>
  </si>
  <si>
    <t>Tuzemské kapitálové granty a transfery</t>
  </si>
  <si>
    <t>Z rozpočtu obce (MMK) - činnosť OS</t>
  </si>
  <si>
    <t xml:space="preserve">                                       - prenesený výkon štátnej správy - REGOB</t>
  </si>
  <si>
    <t>Zo štátneho rozpočtu    - činnosť ZOS</t>
  </si>
  <si>
    <t xml:space="preserve">                                                              - ZOS</t>
  </si>
  <si>
    <t xml:space="preserve">                                                              - OS</t>
  </si>
  <si>
    <t xml:space="preserve">                                                              - rybárske lístky</t>
  </si>
  <si>
    <t xml:space="preserve">                                                              - vodné, el. energiu, teplo</t>
  </si>
  <si>
    <t xml:space="preserve">                                                              - prímestský detský tábor</t>
  </si>
  <si>
    <t xml:space="preserve">F I N A N Č N É   O P E R Á C I E </t>
  </si>
  <si>
    <t>Príjmy</t>
  </si>
  <si>
    <t>Podprogram</t>
  </si>
  <si>
    <t>37</t>
  </si>
  <si>
    <t xml:space="preserve">Poplatky a odvody- súdny spor </t>
  </si>
  <si>
    <t>Bežný transfer na stravovanie dôchodcov</t>
  </si>
  <si>
    <t>Rutinná a štandardná údržba výpočtovej techniky, nábytku a iné</t>
  </si>
  <si>
    <t>Priestupkové konanie v odpadovom hospodárstve</t>
  </si>
  <si>
    <t>Bezpečnosť pri školách</t>
  </si>
  <si>
    <t>08.3.0</t>
  </si>
  <si>
    <t xml:space="preserve">b) prístupové cesty, parkoviská, prechodové chodníky, schody, nástupištia MHD, polo vegetačné tvárnice na parkovanie </t>
  </si>
  <si>
    <t xml:space="preserve">Opravy existujúcich detských ihrísk </t>
  </si>
  <si>
    <t>Odvody za poslancov</t>
  </si>
  <si>
    <t>02.2.0</t>
  </si>
  <si>
    <t>05.6.0</t>
  </si>
  <si>
    <t>06.2.0</t>
  </si>
  <si>
    <t>06.1.0</t>
  </si>
  <si>
    <t>Zvoz a odvoz komunálneho odpadu</t>
  </si>
  <si>
    <t>05.1.0</t>
  </si>
  <si>
    <t>04.5.1</t>
  </si>
  <si>
    <t>08.2.0</t>
  </si>
  <si>
    <t>08.1.0</t>
  </si>
  <si>
    <t>10.7.0</t>
  </si>
  <si>
    <t>01.1.2</t>
  </si>
  <si>
    <t>08.4.0</t>
  </si>
  <si>
    <t>Nákup výpočtovej techniky</t>
  </si>
  <si>
    <t>Členské príspevky (Združenie kontrolórov)</t>
  </si>
  <si>
    <t>4.7</t>
  </si>
  <si>
    <t xml:space="preserve">                                                              - Severská desiatka</t>
  </si>
  <si>
    <t>Energie (vodné, stočné, elektrina)</t>
  </si>
  <si>
    <t>d) doplnenie chýbajúcich cestných kanalizačných vpustí a poklopov</t>
  </si>
  <si>
    <t xml:space="preserve">Sumarizácia </t>
  </si>
  <si>
    <t>z toho:</t>
  </si>
  <si>
    <t xml:space="preserve">             Program 1:   Služby občanom</t>
  </si>
  <si>
    <t xml:space="preserve">             Program 2:  Odpadové hospodárstvo</t>
  </si>
  <si>
    <t xml:space="preserve">             Program 3:   Komunikácie</t>
  </si>
  <si>
    <t xml:space="preserve">             Program 4:   Kultúra a šport</t>
  </si>
  <si>
    <t xml:space="preserve">             Program 5:   Prostredie pre život</t>
  </si>
  <si>
    <t xml:space="preserve">             Program 6:   Sociálne služby</t>
  </si>
  <si>
    <t xml:space="preserve">             Program 7:   Podporná činnosť</t>
  </si>
  <si>
    <t>Rozdiel príjmov a výdavkov bežného rozpočtu</t>
  </si>
  <si>
    <t>Schodok, prebytok</t>
  </si>
  <si>
    <t>a) odstraňovanie nelegálnych skládok</t>
  </si>
  <si>
    <t xml:space="preserve">h) maľovanie čiar, značky </t>
  </si>
  <si>
    <t>Zimná údržba na verejných priestranstvách</t>
  </si>
  <si>
    <t>Zimná údržba na komunikáciách</t>
  </si>
  <si>
    <t>Kamerový systém</t>
  </si>
  <si>
    <t>b) kosenie v MĆ</t>
  </si>
  <si>
    <t>c) odpratávanie žľabov, kanálov, chodníkov</t>
  </si>
  <si>
    <t xml:space="preserve">                                       - venčoviská</t>
  </si>
  <si>
    <t xml:space="preserve">Organizovanie kultúrnych aktivít </t>
  </si>
  <si>
    <t>Z odvodu hazardných hier a videohier</t>
  </si>
  <si>
    <t xml:space="preserve">                                       - činnosť ZOS</t>
  </si>
  <si>
    <t xml:space="preserve">Jednorazové dávky </t>
  </si>
  <si>
    <t>Mimoriadna finančná pomoc</t>
  </si>
  <si>
    <t>01.1.1</t>
  </si>
  <si>
    <t>Výkonné a zákonodarné orgány</t>
  </si>
  <si>
    <t>Finančné a rozpočtové záležitosti</t>
  </si>
  <si>
    <t>7.1.1</t>
  </si>
  <si>
    <t>7.1.2</t>
  </si>
  <si>
    <t>7.2</t>
  </si>
  <si>
    <t>7.3</t>
  </si>
  <si>
    <t>6.1.1</t>
  </si>
  <si>
    <t>6.1.3</t>
  </si>
  <si>
    <t>6.3</t>
  </si>
  <si>
    <t>6.5</t>
  </si>
  <si>
    <t>10.2.0</t>
  </si>
  <si>
    <t>Staroba - Zariadenie opatrovateľskej služby                                     (celoročný pobyt s opatrovateľskou službou)</t>
  </si>
  <si>
    <t xml:space="preserve">Staroba - Opatrovateľská služba v byte občana </t>
  </si>
  <si>
    <t>Staroba - Bežné transfery  jednotlivcom</t>
  </si>
  <si>
    <t>Sociálna pomoc občanom v hmotnej a sociálnej núdzi</t>
  </si>
  <si>
    <t>5.5</t>
  </si>
  <si>
    <t>5.4</t>
  </si>
  <si>
    <t>5.3</t>
  </si>
  <si>
    <t>5.2.2</t>
  </si>
  <si>
    <t>5.2.1</t>
  </si>
  <si>
    <t>4.6</t>
  </si>
  <si>
    <t>4.5</t>
  </si>
  <si>
    <t>4.3</t>
  </si>
  <si>
    <t>4.2</t>
  </si>
  <si>
    <t>3.1.1</t>
  </si>
  <si>
    <t>3.1.2</t>
  </si>
  <si>
    <t>3.2</t>
  </si>
  <si>
    <t>2.1</t>
  </si>
  <si>
    <t>2.2</t>
  </si>
  <si>
    <t>1.9</t>
  </si>
  <si>
    <t>1.5</t>
  </si>
  <si>
    <t>1.4</t>
  </si>
  <si>
    <t>1.3</t>
  </si>
  <si>
    <t>1.2</t>
  </si>
  <si>
    <t>1.1.2</t>
  </si>
  <si>
    <t>1.1.1</t>
  </si>
  <si>
    <t>Výkonné a zákonodarné orgány - REGOB</t>
  </si>
  <si>
    <t>Primárne vzdelávanie</t>
  </si>
  <si>
    <t>Rozvoj obcí - Trhovisko Mier</t>
  </si>
  <si>
    <t>Rozvoj obcí - Trhovisko Merkúr</t>
  </si>
  <si>
    <t>01.6.0</t>
  </si>
  <si>
    <t>Všeobecné verejné služby inde neklasifikované</t>
  </si>
  <si>
    <t>Údržba nástupíšt MHD</t>
  </si>
  <si>
    <t>Rozvoj obcí - Trhoviská</t>
  </si>
  <si>
    <t>Staroba - ZOS</t>
  </si>
  <si>
    <t>Staroba - OS</t>
  </si>
  <si>
    <t>Sociálna pomoc občanom v hmotnej                  a sociálnej núdzi</t>
  </si>
  <si>
    <t>a) terénne úpravy (materiál)</t>
  </si>
  <si>
    <t>Street workoutové ihriská</t>
  </si>
  <si>
    <t>5.6</t>
  </si>
  <si>
    <t>Trhovisko Merkúr</t>
  </si>
  <si>
    <t>Námestie Jána Mathého</t>
  </si>
  <si>
    <t>Prechodové chodníky a schodiská Podhradová</t>
  </si>
  <si>
    <t>Prechodové chodníky a schodiská Kalvária</t>
  </si>
  <si>
    <t>Kultúrne aktivity</t>
  </si>
  <si>
    <t>Komunitné centrum</t>
  </si>
  <si>
    <t>04.1.2</t>
  </si>
  <si>
    <t xml:space="preserve">                                       - športové aktivity</t>
  </si>
  <si>
    <t>Športové aktivity - mesto Košice</t>
  </si>
  <si>
    <t xml:space="preserve">Príspevky </t>
  </si>
  <si>
    <t xml:space="preserve">                                       - prenesený výkon štátnej správy - Register adries</t>
  </si>
  <si>
    <t>Transfery v rámci verejnej správy</t>
  </si>
  <si>
    <t>Kapitálové príjmy spolu</t>
  </si>
  <si>
    <t xml:space="preserve">Finančné operácie spolu </t>
  </si>
  <si>
    <t>Bežné príjmy spolu</t>
  </si>
  <si>
    <t>Výkonné a zákonodarné orgány - Register adries</t>
  </si>
  <si>
    <t>Tabule "Zákaz vynášania odpadu"</t>
  </si>
  <si>
    <t xml:space="preserve">Mzdy, platy a ostatné osobné vyrovnania AČ         </t>
  </si>
  <si>
    <t>Nákup stravných lístkov pre dôchodcov</t>
  </si>
  <si>
    <t>42</t>
  </si>
  <si>
    <t>Opravy - poistné udalosti na majetku</t>
  </si>
  <si>
    <t xml:space="preserve">Spolu výdavky  </t>
  </si>
  <si>
    <t xml:space="preserve">OS - opatrovateľská služba </t>
  </si>
  <si>
    <t xml:space="preserve">ZOS - zariadenie opatrovateľskej služby </t>
  </si>
  <si>
    <t>Použité skratky:</t>
  </si>
  <si>
    <t>REGOB - register obyvateľov</t>
  </si>
  <si>
    <t>MMK - Magistrát mesta Košice</t>
  </si>
  <si>
    <t>Bežné výdavky spolu</t>
  </si>
  <si>
    <t>Kapitálové výdavky spolu</t>
  </si>
  <si>
    <t>Rozdiel príjmov a výdavkov kapitálového rozpočtu</t>
  </si>
  <si>
    <t>PRÍJMY SPOLU (bežné + kapitálové)</t>
  </si>
  <si>
    <t>VÝDAVKY SPOLU (bežné + kapitálové)</t>
  </si>
  <si>
    <t>VZN - všeobecné záväzné nariadenie</t>
  </si>
  <si>
    <t>MČ - mestská časť</t>
  </si>
  <si>
    <t>Detské jasle Gerlachovská</t>
  </si>
  <si>
    <t>Mzdy, platy a ostatné osobné vyrovnania  (starosta, kontrolór)</t>
  </si>
  <si>
    <t>Mzdy, platy a ostatné osobné vyrovnania  (prednosta, zamestnanci MÚ)</t>
  </si>
  <si>
    <t>Reprezentačné starosta, miestne zastupiteľstvo, miestna rada, komisie</t>
  </si>
  <si>
    <t>Úžitkové vozidlo</t>
  </si>
  <si>
    <t xml:space="preserve">Cestovné </t>
  </si>
  <si>
    <t>Ostatné opravy a údržba</t>
  </si>
  <si>
    <t>Štúdie a príprava ideových projektov, stavby</t>
  </si>
  <si>
    <t>Dane za tovary a služby</t>
  </si>
  <si>
    <t>Daň za psa</t>
  </si>
  <si>
    <t xml:space="preserve">                                       - aktivačná činnosť</t>
  </si>
  <si>
    <t>Plocha pre voľný pohyb psov</t>
  </si>
  <si>
    <t>Z rozpočtu obce (MMK) - športoviská a detské ihriská</t>
  </si>
  <si>
    <t xml:space="preserve">             Program 8:   Voľby, referendá </t>
  </si>
  <si>
    <t xml:space="preserve">Stravovanie zamestnancov </t>
  </si>
  <si>
    <t>Stravovanie klientov</t>
  </si>
  <si>
    <t>Zabezpečenie volieb a referend</t>
  </si>
  <si>
    <t>8.1</t>
  </si>
  <si>
    <t>Referendá</t>
  </si>
  <si>
    <t xml:space="preserve">        Program 8:   Voľby, referendá</t>
  </si>
  <si>
    <t>Príjmy z prenájmu pozemku (rekl. panely)</t>
  </si>
  <si>
    <t>Civilná ochrana - cvičenie</t>
  </si>
  <si>
    <t>MHD - mestská hromadná doprava</t>
  </si>
  <si>
    <t xml:space="preserve">Palivo, mazivá, oleje do auta </t>
  </si>
  <si>
    <t>43</t>
  </si>
  <si>
    <t>PROGRAM 1: SLUŽBY OBČANOM</t>
  </si>
  <si>
    <t>PROGRAM 2: ODPADOVÉ HOSPODÁRSTVO</t>
  </si>
  <si>
    <t>PROGRAM 3: KOMUNIKÁCIE</t>
  </si>
  <si>
    <t>PROGRAM 4: KULTÚRA A ŠPORT</t>
  </si>
  <si>
    <t>PROGRAM 5: PROSTREDIE PRE ŽIVOT</t>
  </si>
  <si>
    <t>PROGRAM 6: SOCIÁLNE SLUŽBY</t>
  </si>
  <si>
    <t>PROGRAM 7: PODPORNÁ ČINNOSŤ</t>
  </si>
  <si>
    <t xml:space="preserve">PROGRAM 8: VOĽBY, REFERENDÁ </t>
  </si>
  <si>
    <t>PROGRAM 8: VOĽBY, REFERENDÁ</t>
  </si>
  <si>
    <t>PROGRAM 1: Služby občanom</t>
  </si>
  <si>
    <t>PROGRAM 2: Odpadové hospodárstvo</t>
  </si>
  <si>
    <t>PROGRAM 5: Prostredie pre život</t>
  </si>
  <si>
    <t>PROGRAM 7: Podporná činnosť</t>
  </si>
  <si>
    <t>PROGRAM 6: Sociálne služby</t>
  </si>
  <si>
    <t>PROGRAM 8: Voľby, referendá</t>
  </si>
  <si>
    <t>Všeobecné verejné služby inde neklas.</t>
  </si>
  <si>
    <t xml:space="preserve">Príjmy z prenájmu trhovísk - prenájom predajnej plochy </t>
  </si>
  <si>
    <t>Príjmy z prenájmu trhovísk - prenájom predajných zariadení</t>
  </si>
  <si>
    <t xml:space="preserve">                                       - stravovanie dôchodcov</t>
  </si>
  <si>
    <t>KSC - Kultúrno-spoločenské centrum</t>
  </si>
  <si>
    <t xml:space="preserve">Kultúrno-spoločenské centrum </t>
  </si>
  <si>
    <t>4.8</t>
  </si>
  <si>
    <t>Organizácia kultúrnych a športových aktivít v KSC</t>
  </si>
  <si>
    <t>Podpora záujmových krúžkov v Kultúrno-spoločenskom centre</t>
  </si>
  <si>
    <t>Kultúrno-spoločenské centrum</t>
  </si>
  <si>
    <t>4.4</t>
  </si>
  <si>
    <t xml:space="preserve">Amfik uvádza </t>
  </si>
  <si>
    <t>Tovary a služby</t>
  </si>
  <si>
    <t>Stravovanie dôchodcov</t>
  </si>
  <si>
    <t xml:space="preserve">Transfery v rámci verejnej správy </t>
  </si>
  <si>
    <t xml:space="preserve">Z rozpočtu obce (MMK) - športoviská a detské ihriská </t>
  </si>
  <si>
    <t xml:space="preserve">                                       - rozvojové projekty</t>
  </si>
  <si>
    <t>Kapitálové príjmy</t>
  </si>
  <si>
    <t>Príjem z predaja kapitálových aktív</t>
  </si>
  <si>
    <t>Program 4: Kultúra a šport</t>
  </si>
  <si>
    <t>PROGRAM 4: Kultúra a šport</t>
  </si>
  <si>
    <t>Staroba - Bežné transfery jednotlivcom</t>
  </si>
  <si>
    <t>Všeobecná pracovná oblasť</t>
  </si>
  <si>
    <t xml:space="preserve">PROGRAM 3: Komunikácie </t>
  </si>
  <si>
    <t>PROGRAM 3: Komunikácie</t>
  </si>
  <si>
    <t>6.6</t>
  </si>
  <si>
    <t>i) dopravné projekty</t>
  </si>
  <si>
    <t>25</t>
  </si>
  <si>
    <t>Odstupné</t>
  </si>
  <si>
    <t>Rekreácia zamestnancov</t>
  </si>
  <si>
    <t>Granty</t>
  </si>
  <si>
    <t xml:space="preserve">Bezbariérovosť </t>
  </si>
  <si>
    <t>29</t>
  </si>
  <si>
    <t>Bezbariérovosť</t>
  </si>
  <si>
    <t>45</t>
  </si>
  <si>
    <t xml:space="preserve">                                       - podpora rozvoja zamestnanosti</t>
  </si>
  <si>
    <t>Vratky</t>
  </si>
  <si>
    <t>41</t>
  </si>
  <si>
    <t>Dotácie v zmysle VZN č. 51</t>
  </si>
  <si>
    <t>Voľby prezidenta SR</t>
  </si>
  <si>
    <t>Voľby do Európskeho parlamentu</t>
  </si>
  <si>
    <t>Voľby do NR SR</t>
  </si>
  <si>
    <t xml:space="preserve">                                       - verejnoprospešné služby</t>
  </si>
  <si>
    <t xml:space="preserve">                                       - Majstrovstvá sveta v ľadovom hokeji 2019</t>
  </si>
  <si>
    <t xml:space="preserve">Občasník </t>
  </si>
  <si>
    <r>
      <t>Predvianočná akcia</t>
    </r>
    <r>
      <rPr>
        <i/>
        <sz val="7"/>
        <rFont val="Arial CE"/>
        <family val="0"/>
      </rPr>
      <t xml:space="preserve"> (do roku 2019 Advent na Mieri)</t>
    </r>
  </si>
  <si>
    <t>;</t>
  </si>
  <si>
    <t xml:space="preserve">                                                              - predvianočná akcia (energie)</t>
  </si>
  <si>
    <t xml:space="preserve">Mzdy, platy a ostatné osobné vyrovnania PRZ        </t>
  </si>
  <si>
    <t>Poistné a príspevky do poisťovní PRZ</t>
  </si>
  <si>
    <t>PRZ - podpora rozvoja zamestnanosti</t>
  </si>
  <si>
    <t xml:space="preserve">                                       - mimoriadne udalosti - pandémia</t>
  </si>
  <si>
    <t xml:space="preserve">                                       - údržby a opravy majetku mesta zvereného do správy</t>
  </si>
  <si>
    <t xml:space="preserve">                                       - motorové vozidlo</t>
  </si>
  <si>
    <r>
      <t>Predvianočná akcia</t>
    </r>
    <r>
      <rPr>
        <i/>
        <sz val="7"/>
        <rFont val="Arial CE"/>
        <family val="0"/>
      </rPr>
      <t xml:space="preserve"> (do roku 2019 Advent na Mieri)</t>
    </r>
    <r>
      <rPr>
        <sz val="8"/>
        <rFont val="Arial CE"/>
        <family val="0"/>
      </rPr>
      <t xml:space="preserve"> - prenájom predajnej plochy</t>
    </r>
  </si>
  <si>
    <r>
      <t xml:space="preserve">Predvianočná akcia </t>
    </r>
    <r>
      <rPr>
        <i/>
        <sz val="7"/>
        <rFont val="Arial CE"/>
        <family val="0"/>
      </rPr>
      <t>(do roku 2019 Advent na Mieri)</t>
    </r>
    <r>
      <rPr>
        <sz val="8"/>
        <rFont val="Arial CE"/>
        <family val="0"/>
      </rPr>
      <t xml:space="preserve"> - prenájom predajných zariadení</t>
    </r>
  </si>
  <si>
    <t>Mimoriadne udalosti - pandémia</t>
  </si>
  <si>
    <t>Kontajneroviská</t>
  </si>
  <si>
    <r>
      <t xml:space="preserve">Tlač a distribúcia občasníka </t>
    </r>
    <r>
      <rPr>
        <i/>
        <sz val="7"/>
        <rFont val="Arial CE"/>
        <family val="0"/>
      </rPr>
      <t>(do roku 2019 Kuriéra zo Severu)</t>
    </r>
  </si>
  <si>
    <t>Verejné osvetlenie</t>
  </si>
  <si>
    <t>5.1</t>
  </si>
  <si>
    <t>06.4.0</t>
  </si>
  <si>
    <t>Motorové vozidlo</t>
  </si>
  <si>
    <t>38</t>
  </si>
  <si>
    <t xml:space="preserve">Objekt Obrancov mieru </t>
  </si>
  <si>
    <t>Vzdelávanie poslancov</t>
  </si>
  <si>
    <t>21</t>
  </si>
  <si>
    <t>Kancelária prvého kontaktu</t>
  </si>
  <si>
    <t xml:space="preserve">Sčítanie </t>
  </si>
  <si>
    <t>8.3</t>
  </si>
  <si>
    <t>Sčítanie obyvateľov, domov a bytov</t>
  </si>
  <si>
    <t>Skutočnosť rok 2019</t>
  </si>
  <si>
    <t>Návrh rozpočtu               rok 2023</t>
  </si>
  <si>
    <t xml:space="preserve">                                       - voľby, referendá, sčítanie </t>
  </si>
  <si>
    <t>Sčítanie</t>
  </si>
  <si>
    <t>Skutočnosť          rok 2019</t>
  </si>
  <si>
    <t>Návrh rozpočtu           rok 2022</t>
  </si>
  <si>
    <t>Skutočnosť                        rok 2019</t>
  </si>
  <si>
    <t>Návrh rozpočtu                         rok 2023</t>
  </si>
  <si>
    <r>
      <t xml:space="preserve">Občasník </t>
    </r>
    <r>
      <rPr>
        <i/>
        <sz val="6"/>
        <rFont val="Arial CE"/>
        <family val="0"/>
      </rPr>
      <t>(do roku 2019 Kuriér zo Severu)</t>
    </r>
  </si>
  <si>
    <t>Trhoviská Mier a Merkúr</t>
  </si>
  <si>
    <t>EK - ekonomická klasifikácia</t>
  </si>
  <si>
    <t>Ostatné poplatky - Kultúrno-spoločenské centrum</t>
  </si>
  <si>
    <t>Návrh Programového rozpočtu Mestskej časti Košice - Sever na rok 2022 (v €)</t>
  </si>
  <si>
    <t>Návrh                 rozpočtu            rok 2022</t>
  </si>
  <si>
    <t>Schválený           rozpočet            rok 2021</t>
  </si>
  <si>
    <t>015</t>
  </si>
  <si>
    <t>Za rozvoj</t>
  </si>
  <si>
    <t xml:space="preserve">                                       - testovanie obyvateľov</t>
  </si>
  <si>
    <t xml:space="preserve">                                       - ZOS - mimoriadne udalosti - pandémia</t>
  </si>
  <si>
    <t xml:space="preserve">                                       - OS - mimoriadne udalosti - pandémia</t>
  </si>
  <si>
    <t xml:space="preserve">                                       - údržby a opravy majetku </t>
  </si>
  <si>
    <t xml:space="preserve">                                       - údržba ZOS</t>
  </si>
  <si>
    <t>Príjem z predaja pozemkov a nehmotných aktív</t>
  </si>
  <si>
    <t xml:space="preserve">                                       - vytvorenie technického a priestorového zázemia pre OS</t>
  </si>
  <si>
    <t>Návrh Programového rozpočtu Mestskej časti Košice - Sever na roky 2022 - 2024 (v €)</t>
  </si>
  <si>
    <r>
      <t>SP evidencia obyvateľstva</t>
    </r>
    <r>
      <rPr>
        <i/>
        <sz val="7"/>
        <rFont val="Arial CE"/>
        <family val="0"/>
      </rPr>
      <t xml:space="preserve"> (do roku 2022 EK 221004)</t>
    </r>
  </si>
  <si>
    <r>
      <t xml:space="preserve">SP výherné automaty </t>
    </r>
    <r>
      <rPr>
        <i/>
        <sz val="7"/>
        <rFont val="Arial CE"/>
        <family val="0"/>
      </rPr>
      <t>(do roku 2022 EK 221004)</t>
    </r>
  </si>
  <si>
    <r>
      <t>SP overovanie</t>
    </r>
    <r>
      <rPr>
        <i/>
        <sz val="8"/>
        <rFont val="Arial CE"/>
        <family val="0"/>
      </rPr>
      <t xml:space="preserve"> </t>
    </r>
    <r>
      <rPr>
        <i/>
        <sz val="7"/>
        <rFont val="Arial CE"/>
        <family val="0"/>
      </rPr>
      <t>(do roku 2022 EK 221004)</t>
    </r>
  </si>
  <si>
    <r>
      <t>SP kopírovanie</t>
    </r>
    <r>
      <rPr>
        <i/>
        <sz val="8"/>
        <rFont val="Arial CE"/>
        <family val="0"/>
      </rPr>
      <t xml:space="preserve"> </t>
    </r>
    <r>
      <rPr>
        <i/>
        <sz val="7"/>
        <rFont val="Arial CE"/>
        <family val="0"/>
      </rPr>
      <t>(do roku 2022 EK 221004)</t>
    </r>
  </si>
  <si>
    <r>
      <t>SP známky pre psov</t>
    </r>
    <r>
      <rPr>
        <i/>
        <sz val="8"/>
        <rFont val="Arial CE"/>
        <family val="0"/>
      </rPr>
      <t xml:space="preserve"> </t>
    </r>
    <r>
      <rPr>
        <i/>
        <sz val="7"/>
        <rFont val="Arial CE"/>
        <family val="0"/>
      </rPr>
      <t>(do roku 2022 EK 221004)</t>
    </r>
  </si>
  <si>
    <r>
      <t xml:space="preserve">SP iné </t>
    </r>
    <r>
      <rPr>
        <i/>
        <sz val="7"/>
        <rFont val="Arial CE"/>
        <family val="0"/>
      </rPr>
      <t>(do roku 2022 EK 221004)</t>
    </r>
  </si>
  <si>
    <t>Skutočnosť rok 2020</t>
  </si>
  <si>
    <t>Finančné operácie spolu</t>
  </si>
  <si>
    <t>Návrh Programového rozpočtu Mestskej časti Košice - Sever na rok 2022</t>
  </si>
  <si>
    <t>Návrh                  rozpočtu          rok 2022</t>
  </si>
  <si>
    <t>Návrh                                rozpočtu                                   rok 2022</t>
  </si>
  <si>
    <t>Testovanie obyvateľov</t>
  </si>
  <si>
    <t>Schválený                  rozpočet          rok 2021</t>
  </si>
  <si>
    <t>Vytvorenie technického a priestorového zázemia pre OS</t>
  </si>
  <si>
    <t xml:space="preserve"> Návrh Programového rozpočtu Mestskej časti Košice - Sever na rok 2022 (v €)</t>
  </si>
  <si>
    <t>Návrh                       rozpočtu                rok 2022</t>
  </si>
  <si>
    <t>Schválený rozpočet                           rok 2021</t>
  </si>
  <si>
    <t>Prostriedky z predchádzajúcich rokov</t>
  </si>
  <si>
    <t>Skutočnosť          rok 2020</t>
  </si>
  <si>
    <t>Schválený rozpočet            rok 2021</t>
  </si>
  <si>
    <t>Očakávaná skutočnosť          rok 2021</t>
  </si>
  <si>
    <t>Návrh rozpočtu          rok 2022</t>
  </si>
  <si>
    <t>Návrh rozpočtu           rok 2023</t>
  </si>
  <si>
    <t>Návrh rozpočtu          rok 2024</t>
  </si>
  <si>
    <t>Očakávaná skutočnosť rok 2021</t>
  </si>
  <si>
    <t>Návrh rozpočtu               rok 2024</t>
  </si>
  <si>
    <t>Skutočnosť                        rok 2020</t>
  </si>
  <si>
    <t>Schválený rozpočet                             rok 2021</t>
  </si>
  <si>
    <t>Očakávaná skut.             rok 2021</t>
  </si>
  <si>
    <t>Návrh rozpočtu                        rok 2022</t>
  </si>
  <si>
    <t>Návrh rozpočtu                         rok 2024</t>
  </si>
  <si>
    <t>Voľby do orgánov samosprávnych krajov</t>
  </si>
  <si>
    <t>Voľby do orgánov samosprávy obcí</t>
  </si>
  <si>
    <t>Dni mestskej časti</t>
  </si>
  <si>
    <t>Za predaj výrobkov, tovarov a služieb - spoluúčasť seniorov na akciách</t>
  </si>
  <si>
    <t xml:space="preserve">                                       - činnosť OS</t>
  </si>
  <si>
    <t xml:space="preserve">Detské ihrisko - Mier (rok 2021), Mier II.etapa (rok 2022) / dotácia v zmysle VZN   </t>
  </si>
  <si>
    <t xml:space="preserve">Detské ihrisko - Cesta pod Hradovou 34 (rok 2021), Gerlachovská (rok 2022) / dotácia v zmysle VZN   </t>
  </si>
  <si>
    <t xml:space="preserve">Športoviská + street workoutové ihriská - modernizácia petang, Park duklianskych obetí (rok 2021) / dotácia v zmysle VZN, Park mládeže (rok 2022) </t>
  </si>
  <si>
    <t xml:space="preserve">Športoviská + street workoutové ihriská - ŠI Gerlachovská (rok 2021) / dotácia v zmysle VZN </t>
  </si>
  <si>
    <t xml:space="preserve">Detské ihrisko - Letná 29-43 (rok 2021) / dotácia v zmysle VZN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</si>
</sst>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_ ;\-#,##0\ "/>
    <numFmt numFmtId="183" formatCode="#,##0\ _K_č"/>
    <numFmt numFmtId="184" formatCode="#,##0.0"/>
    <numFmt numFmtId="185" formatCode="[$-405]d\.\ mmmm\ yyyy"/>
  </numFmts>
  <fonts count="1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i/>
      <u val="single"/>
      <sz val="10"/>
      <name val="Arial CE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2"/>
      <name val="Arial"/>
      <family val="2"/>
    </font>
    <font>
      <b/>
      <sz val="12"/>
      <color indexed="12"/>
      <name val="Tahoma"/>
      <family val="2"/>
    </font>
    <font>
      <sz val="10"/>
      <color indexed="12"/>
      <name val="Arial"/>
      <family val="2"/>
    </font>
    <font>
      <sz val="10"/>
      <color indexed="12"/>
      <name val="Tahoma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color indexed="10"/>
      <name val="Arial CE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sz val="24"/>
      <name val="Cambria"/>
      <family val="1"/>
    </font>
    <font>
      <b/>
      <sz val="24"/>
      <name val="Cambria"/>
      <family val="1"/>
    </font>
    <font>
      <i/>
      <sz val="24"/>
      <color indexed="10"/>
      <name val="Cambria"/>
      <family val="1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 CE"/>
      <family val="2"/>
    </font>
    <font>
      <sz val="22"/>
      <name val="Arial CE"/>
      <family val="2"/>
    </font>
    <font>
      <i/>
      <sz val="22"/>
      <color indexed="10"/>
      <name val="Arial"/>
      <family val="2"/>
    </font>
    <font>
      <sz val="5.5"/>
      <name val="Arial"/>
      <family val="2"/>
    </font>
    <font>
      <sz val="5.5"/>
      <name val="Arial CE"/>
      <family val="2"/>
    </font>
    <font>
      <b/>
      <sz val="5.5"/>
      <name val="Arial CE"/>
      <family val="2"/>
    </font>
    <font>
      <sz val="5.5"/>
      <color indexed="10"/>
      <name val="Arial CE"/>
      <family val="2"/>
    </font>
    <font>
      <sz val="5.5"/>
      <color indexed="10"/>
      <name val="Arial"/>
      <family val="2"/>
    </font>
    <font>
      <sz val="8"/>
      <name val="Cambria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12"/>
      <name val="Arial CE"/>
      <family val="0"/>
    </font>
    <font>
      <i/>
      <sz val="7"/>
      <name val="Arial CE"/>
      <family val="0"/>
    </font>
    <font>
      <sz val="8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8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 CE"/>
      <family val="2"/>
    </font>
    <font>
      <b/>
      <sz val="7"/>
      <name val="Arial CE"/>
      <family val="2"/>
    </font>
    <font>
      <sz val="5.5"/>
      <name val="Tahoma"/>
      <family val="2"/>
    </font>
    <font>
      <i/>
      <sz val="6"/>
      <name val="Arial CE"/>
      <family val="0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5.5"/>
      <color indexed="10"/>
      <name val="Cambria"/>
      <family val="1"/>
    </font>
    <font>
      <b/>
      <sz val="5.5"/>
      <color indexed="10"/>
      <name val="Arial"/>
      <family val="2"/>
    </font>
    <font>
      <sz val="5.5"/>
      <color indexed="10"/>
      <name val="Tahoma"/>
      <family val="2"/>
    </font>
    <font>
      <b/>
      <sz val="9"/>
      <color indexed="10"/>
      <name val="Arial CE"/>
      <family val="2"/>
    </font>
    <font>
      <sz val="24"/>
      <color indexed="10"/>
      <name val="Cambria"/>
      <family val="1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22"/>
      <color indexed="10"/>
      <name val="Arial"/>
      <family val="2"/>
    </font>
    <font>
      <b/>
      <sz val="14"/>
      <color indexed="10"/>
      <name val="Arial CE"/>
      <family val="2"/>
    </font>
    <font>
      <sz val="8"/>
      <color indexed="10"/>
      <name val="Arial"/>
      <family val="2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5.5"/>
      <color rgb="FFFF0000"/>
      <name val="Arial"/>
      <family val="2"/>
    </font>
    <font>
      <sz val="5.5"/>
      <color rgb="FFFF0000"/>
      <name val="Cambria"/>
      <family val="1"/>
    </font>
    <font>
      <b/>
      <sz val="5.5"/>
      <color rgb="FFFF0000"/>
      <name val="Arial"/>
      <family val="2"/>
    </font>
    <font>
      <sz val="5.5"/>
      <color rgb="FFFF0000"/>
      <name val="Tahoma"/>
      <family val="2"/>
    </font>
    <font>
      <sz val="8"/>
      <color rgb="FFFF0000"/>
      <name val="Arial CE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9"/>
      <color rgb="FFFF0000"/>
      <name val="Arial CE"/>
      <family val="2"/>
    </font>
    <font>
      <sz val="24"/>
      <color rgb="FFFF0000"/>
      <name val="Cambria"/>
      <family val="1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22"/>
      <color rgb="FFFF0000"/>
      <name val="Arial"/>
      <family val="2"/>
    </font>
    <font>
      <b/>
      <sz val="14"/>
      <color rgb="FFFF0000"/>
      <name val="Arial CE"/>
      <family val="2"/>
    </font>
    <font>
      <sz val="8"/>
      <color rgb="FFFF0000"/>
      <name val="Arial"/>
      <family val="2"/>
    </font>
    <font>
      <b/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8"/>
      <color rgb="FFFF0000"/>
      <name val="Arial CE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AC09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1" fillId="0" borderId="2" applyNumberFormat="0" applyFill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4" borderId="8" applyNumberFormat="0" applyAlignment="0" applyProtection="0"/>
    <xf numFmtId="0" fontId="110" fillId="25" borderId="8" applyNumberFormat="0" applyAlignment="0" applyProtection="0"/>
    <xf numFmtId="0" fontId="111" fillId="25" borderId="9" applyNumberFormat="0" applyAlignment="0" applyProtection="0"/>
    <xf numFmtId="0" fontId="112" fillId="0" borderId="0" applyNumberFormat="0" applyFill="0" applyBorder="0" applyAlignment="0" applyProtection="0"/>
    <xf numFmtId="0" fontId="113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182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3" fontId="30" fillId="33" borderId="0" xfId="0" applyNumberFormat="1" applyFont="1" applyFill="1" applyBorder="1" applyAlignment="1">
      <alignment horizontal="right"/>
    </xf>
    <xf numFmtId="3" fontId="31" fillId="33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5" fillId="33" borderId="0" xfId="0" applyFont="1" applyFill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NumberFormat="1" applyFont="1" applyAlignment="1">
      <alignment horizontal="right"/>
    </xf>
    <xf numFmtId="0" fontId="33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3" fillId="33" borderId="0" xfId="0" applyFont="1" applyFill="1" applyAlignment="1">
      <alignment/>
    </xf>
    <xf numFmtId="0" fontId="34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0" fillId="33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5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49" fontId="39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114" fillId="0" borderId="0" xfId="0" applyFont="1" applyFill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Fill="1" applyAlignment="1">
      <alignment/>
    </xf>
    <xf numFmtId="3" fontId="116" fillId="0" borderId="0" xfId="0" applyNumberFormat="1" applyFont="1" applyFill="1" applyAlignment="1">
      <alignment/>
    </xf>
    <xf numFmtId="0" fontId="117" fillId="0" borderId="0" xfId="0" applyFont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8" fillId="0" borderId="0" xfId="0" applyFont="1" applyBorder="1" applyAlignment="1">
      <alignment vertical="center"/>
    </xf>
    <xf numFmtId="0" fontId="1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8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3" fontId="121" fillId="33" borderId="0" xfId="0" applyNumberFormat="1" applyFont="1" applyFill="1" applyBorder="1" applyAlignment="1">
      <alignment vertical="center"/>
    </xf>
    <xf numFmtId="0" fontId="119" fillId="0" borderId="0" xfId="0" applyFont="1" applyBorder="1" applyAlignment="1">
      <alignment vertical="center"/>
    </xf>
    <xf numFmtId="0" fontId="119" fillId="0" borderId="0" xfId="0" applyFont="1" applyFill="1" applyAlignment="1">
      <alignment vertical="center"/>
    </xf>
    <xf numFmtId="3" fontId="119" fillId="0" borderId="0" xfId="0" applyNumberFormat="1" applyFont="1" applyFill="1" applyAlignment="1">
      <alignment/>
    </xf>
    <xf numFmtId="3" fontId="119" fillId="0" borderId="0" xfId="0" applyNumberFormat="1" applyFont="1" applyFill="1" applyAlignment="1">
      <alignment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3" fontId="123" fillId="0" borderId="0" xfId="0" applyNumberFormat="1" applyFont="1" applyAlignment="1">
      <alignment vertical="center"/>
    </xf>
    <xf numFmtId="0" fontId="125" fillId="0" borderId="0" xfId="0" applyFont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9" fillId="0" borderId="0" xfId="0" applyFont="1" applyAlignment="1">
      <alignment horizontal="center" vertical="center"/>
    </xf>
    <xf numFmtId="0" fontId="126" fillId="0" borderId="0" xfId="0" applyFont="1" applyAlignment="1">
      <alignment vertical="center"/>
    </xf>
    <xf numFmtId="0" fontId="127" fillId="0" borderId="0" xfId="0" applyNumberFormat="1" applyFont="1" applyAlignment="1">
      <alignment horizontal="right" vertical="center"/>
    </xf>
    <xf numFmtId="0" fontId="127" fillId="0" borderId="0" xfId="0" applyFont="1" applyAlignment="1">
      <alignment vertical="center"/>
    </xf>
    <xf numFmtId="0" fontId="127" fillId="0" borderId="0" xfId="0" applyFont="1" applyFill="1" applyBorder="1" applyAlignment="1">
      <alignment vertical="center"/>
    </xf>
    <xf numFmtId="3" fontId="119" fillId="0" borderId="0" xfId="0" applyNumberFormat="1" applyFont="1" applyAlignment="1">
      <alignment vertical="center"/>
    </xf>
    <xf numFmtId="3" fontId="119" fillId="0" borderId="0" xfId="0" applyNumberFormat="1" applyFont="1" applyAlignment="1">
      <alignment horizontal="right" vertical="center"/>
    </xf>
    <xf numFmtId="0" fontId="118" fillId="0" borderId="0" xfId="0" applyFont="1" applyAlignment="1">
      <alignment/>
    </xf>
    <xf numFmtId="0" fontId="128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Fill="1" applyAlignment="1">
      <alignment/>
    </xf>
    <xf numFmtId="182" fontId="129" fillId="0" borderId="0" xfId="0" applyNumberFormat="1" applyFont="1" applyFill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Alignment="1">
      <alignment horizontal="center"/>
    </xf>
    <xf numFmtId="0" fontId="114" fillId="0" borderId="0" xfId="0" applyFont="1" applyAlignment="1">
      <alignment horizontal="right"/>
    </xf>
    <xf numFmtId="0" fontId="114" fillId="0" borderId="0" xfId="0" applyFont="1" applyFill="1" applyAlignment="1">
      <alignment horizontal="right"/>
    </xf>
    <xf numFmtId="0" fontId="46" fillId="0" borderId="0" xfId="0" applyFont="1" applyAlignment="1">
      <alignment vertical="center"/>
    </xf>
    <xf numFmtId="0" fontId="119" fillId="0" borderId="0" xfId="0" applyFont="1" applyAlignment="1">
      <alignment/>
    </xf>
    <xf numFmtId="0" fontId="130" fillId="0" borderId="0" xfId="0" applyFont="1" applyBorder="1" applyAlignment="1">
      <alignment/>
    </xf>
    <xf numFmtId="0" fontId="130" fillId="0" borderId="0" xfId="0" applyFont="1" applyAlignment="1">
      <alignment/>
    </xf>
    <xf numFmtId="0" fontId="131" fillId="33" borderId="0" xfId="0" applyFont="1" applyFill="1" applyBorder="1" applyAlignment="1">
      <alignment/>
    </xf>
    <xf numFmtId="0" fontId="121" fillId="33" borderId="0" xfId="0" applyFont="1" applyFill="1" applyBorder="1" applyAlignment="1">
      <alignment/>
    </xf>
    <xf numFmtId="3" fontId="121" fillId="33" borderId="0" xfId="0" applyNumberFormat="1" applyFont="1" applyFill="1" applyBorder="1" applyAlignment="1">
      <alignment/>
    </xf>
    <xf numFmtId="182" fontId="118" fillId="0" borderId="0" xfId="0" applyNumberFormat="1" applyFont="1" applyAlignment="1">
      <alignment/>
    </xf>
    <xf numFmtId="0" fontId="132" fillId="0" borderId="0" xfId="0" applyFont="1" applyBorder="1" applyAlignment="1">
      <alignment/>
    </xf>
    <xf numFmtId="0" fontId="118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35" borderId="10" xfId="0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/>
    </xf>
    <xf numFmtId="3" fontId="48" fillId="35" borderId="10" xfId="0" applyNumberFormat="1" applyFont="1" applyFill="1" applyBorder="1" applyAlignment="1">
      <alignment vertical="center"/>
    </xf>
    <xf numFmtId="0" fontId="49" fillId="36" borderId="10" xfId="0" applyFont="1" applyFill="1" applyBorder="1" applyAlignment="1">
      <alignment horizontal="center" vertical="center"/>
    </xf>
    <xf numFmtId="49" fontId="49" fillId="36" borderId="10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vertical="center"/>
    </xf>
    <xf numFmtId="3" fontId="49" fillId="36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9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48" fillId="38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9" fillId="36" borderId="10" xfId="0" applyNumberFormat="1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49" fontId="48" fillId="38" borderId="1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3" borderId="11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51" fillId="34" borderId="13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left" vertical="center"/>
    </xf>
    <xf numFmtId="0" fontId="11" fillId="38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47" fillId="36" borderId="10" xfId="0" applyNumberFormat="1" applyFont="1" applyFill="1" applyBorder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3" fontId="48" fillId="35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3" fontId="49" fillId="36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48" fillId="35" borderId="10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49" fillId="36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31" fillId="33" borderId="0" xfId="0" applyFont="1" applyFill="1" applyBorder="1" applyAlignment="1">
      <alignment vertical="center"/>
    </xf>
    <xf numFmtId="0" fontId="121" fillId="33" borderId="0" xfId="0" applyFont="1" applyFill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29" fillId="0" borderId="0" xfId="0" applyFont="1" applyBorder="1" applyAlignment="1">
      <alignment horizontal="center" vertical="center"/>
    </xf>
    <xf numFmtId="182" fontId="133" fillId="0" borderId="0" xfId="0" applyNumberFormat="1" applyFont="1" applyAlignment="1">
      <alignment horizontal="right" vertical="center"/>
    </xf>
    <xf numFmtId="0" fontId="114" fillId="0" borderId="0" xfId="0" applyFont="1" applyBorder="1" applyAlignment="1">
      <alignment horizontal="center"/>
    </xf>
    <xf numFmtId="49" fontId="3" fillId="0" borderId="10" xfId="44" applyNumberFormat="1" applyFont="1" applyFill="1" applyBorder="1" applyAlignment="1">
      <alignment horizontal="center" vertical="center"/>
      <protection/>
    </xf>
    <xf numFmtId="49" fontId="3" fillId="0" borderId="10" xfId="44" applyNumberFormat="1" applyFont="1" applyBorder="1" applyAlignment="1">
      <alignment horizontal="center" vertical="center"/>
      <protection/>
    </xf>
    <xf numFmtId="0" fontId="3" fillId="0" borderId="0" xfId="44" applyFont="1" applyBorder="1" applyAlignment="1">
      <alignment vertical="center"/>
      <protection/>
    </xf>
    <xf numFmtId="49" fontId="3" fillId="0" borderId="0" xfId="44" applyNumberFormat="1" applyFont="1" applyBorder="1" applyAlignment="1">
      <alignment horizontal="center" vertical="center"/>
      <protection/>
    </xf>
    <xf numFmtId="3" fontId="3" fillId="0" borderId="0" xfId="44" applyNumberFormat="1" applyFont="1" applyBorder="1" applyAlignment="1">
      <alignment vertical="center"/>
      <protection/>
    </xf>
    <xf numFmtId="0" fontId="3" fillId="33" borderId="0" xfId="44" applyFont="1" applyFill="1" applyBorder="1" applyAlignment="1">
      <alignment vertical="center"/>
      <protection/>
    </xf>
    <xf numFmtId="49" fontId="53" fillId="0" borderId="0" xfId="44" applyNumberFormat="1" applyFont="1" applyBorder="1" applyAlignment="1">
      <alignment horizontal="center" vertical="center"/>
      <protection/>
    </xf>
    <xf numFmtId="0" fontId="53" fillId="0" borderId="0" xfId="44" applyFont="1" applyBorder="1" applyAlignment="1">
      <alignment vertical="center"/>
      <protection/>
    </xf>
    <xf numFmtId="49" fontId="3" fillId="0" borderId="0" xfId="44" applyNumberFormat="1" applyFont="1" applyFill="1" applyBorder="1" applyAlignment="1">
      <alignment horizontal="center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3" fontId="49" fillId="36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3" fontId="48" fillId="38" borderId="10" xfId="0" applyNumberFormat="1" applyFont="1" applyFill="1" applyBorder="1" applyAlignment="1">
      <alignment vertical="center"/>
    </xf>
    <xf numFmtId="0" fontId="49" fillId="37" borderId="10" xfId="0" applyFont="1" applyFill="1" applyBorder="1" applyAlignment="1">
      <alignment/>
    </xf>
    <xf numFmtId="0" fontId="49" fillId="36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44" applyFont="1" applyBorder="1" applyAlignment="1">
      <alignment vertical="center"/>
      <protection/>
    </xf>
    <xf numFmtId="0" fontId="3" fillId="0" borderId="10" xfId="44" applyFont="1" applyBorder="1">
      <alignment/>
      <protection/>
    </xf>
    <xf numFmtId="0" fontId="3" fillId="0" borderId="10" xfId="0" applyFont="1" applyBorder="1" applyAlignment="1">
      <alignment/>
    </xf>
    <xf numFmtId="0" fontId="3" fillId="33" borderId="10" xfId="44" applyFont="1" applyFill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vertical="center" wrapText="1"/>
      <protection/>
    </xf>
    <xf numFmtId="3" fontId="49" fillId="36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1" fillId="38" borderId="10" xfId="0" applyFont="1" applyFill="1" applyBorder="1" applyAlignment="1">
      <alignment vertical="center" wrapText="1"/>
    </xf>
    <xf numFmtId="3" fontId="5" fillId="38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vertical="center"/>
      <protection locked="0"/>
    </xf>
    <xf numFmtId="0" fontId="10" fillId="35" borderId="10" xfId="0" applyFont="1" applyFill="1" applyBorder="1" applyAlignment="1" applyProtection="1">
      <alignment vertical="center"/>
      <protection locked="0"/>
    </xf>
    <xf numFmtId="3" fontId="48" fillId="35" borderId="1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3" fontId="3" fillId="36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0" fillId="39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49" fontId="48" fillId="35" borderId="10" xfId="0" applyNumberFormat="1" applyFont="1" applyFill="1" applyBorder="1" applyAlignment="1">
      <alignment horizontal="center"/>
    </xf>
    <xf numFmtId="49" fontId="48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49" fillId="36" borderId="10" xfId="0" applyNumberFormat="1" applyFont="1" applyFill="1" applyBorder="1" applyAlignment="1">
      <alignment horizontal="center"/>
    </xf>
    <xf numFmtId="49" fontId="49" fillId="36" borderId="1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49" fillId="36" borderId="10" xfId="0" applyNumberFormat="1" applyFont="1" applyFill="1" applyBorder="1" applyAlignment="1">
      <alignment horizontal="center" vertical="center"/>
    </xf>
    <xf numFmtId="49" fontId="49" fillId="36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3" fontId="48" fillId="39" borderId="10" xfId="0" applyNumberFormat="1" applyFont="1" applyFill="1" applyBorder="1" applyAlignment="1">
      <alignment vertical="center" wrapText="1"/>
    </xf>
    <xf numFmtId="183" fontId="49" fillId="36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3" fontId="5" fillId="38" borderId="1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11" fillId="2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3" fontId="6" fillId="36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39" borderId="10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3" fontId="6" fillId="19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13" borderId="10" xfId="0" applyNumberFormat="1" applyFont="1" applyFill="1" applyBorder="1" applyAlignment="1">
      <alignment vertical="center"/>
    </xf>
    <xf numFmtId="0" fontId="49" fillId="36" borderId="10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6" fillId="40" borderId="10" xfId="0" applyNumberFormat="1" applyFont="1" applyFill="1" applyBorder="1" applyAlignment="1">
      <alignment vertical="center"/>
    </xf>
    <xf numFmtId="3" fontId="3" fillId="36" borderId="10" xfId="0" applyNumberFormat="1" applyFont="1" applyFill="1" applyBorder="1" applyAlignment="1">
      <alignment vertical="center"/>
    </xf>
    <xf numFmtId="183" fontId="5" fillId="24" borderId="10" xfId="0" applyNumberFormat="1" applyFont="1" applyFill="1" applyBorder="1" applyAlignment="1">
      <alignment vertical="center" wrapText="1"/>
    </xf>
    <xf numFmtId="183" fontId="48" fillId="39" borderId="10" xfId="0" applyNumberFormat="1" applyFont="1" applyFill="1" applyBorder="1" applyAlignment="1">
      <alignment vertical="center" wrapText="1"/>
    </xf>
    <xf numFmtId="183" fontId="49" fillId="36" borderId="10" xfId="0" applyNumberFormat="1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49" fontId="48" fillId="35" borderId="10" xfId="0" applyNumberFormat="1" applyFont="1" applyFill="1" applyBorder="1" applyAlignment="1">
      <alignment horizontal="left" vertical="center"/>
    </xf>
    <xf numFmtId="49" fontId="10" fillId="35" borderId="10" xfId="0" applyNumberFormat="1" applyFont="1" applyFill="1" applyBorder="1" applyAlignment="1">
      <alignment horizontal="center" vertical="center"/>
    </xf>
    <xf numFmtId="3" fontId="48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5" fillId="41" borderId="10" xfId="0" applyFont="1" applyFill="1" applyBorder="1" applyAlignment="1">
      <alignment vertical="center"/>
    </xf>
    <xf numFmtId="3" fontId="3" fillId="0" borderId="10" xfId="44" applyNumberFormat="1" applyFont="1" applyBorder="1" applyAlignment="1">
      <alignment vertical="center" wrapText="1"/>
      <protection/>
    </xf>
    <xf numFmtId="49" fontId="49" fillId="37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0" fillId="39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right" vertical="center"/>
    </xf>
    <xf numFmtId="3" fontId="3" fillId="33" borderId="10" xfId="44" applyNumberFormat="1" applyFont="1" applyFill="1" applyBorder="1" applyAlignment="1">
      <alignment horizontal="right" vertical="center"/>
      <protection/>
    </xf>
    <xf numFmtId="0" fontId="3" fillId="33" borderId="10" xfId="44" applyFont="1" applyFill="1" applyBorder="1" applyAlignment="1">
      <alignment vertical="center"/>
      <protection/>
    </xf>
    <xf numFmtId="0" fontId="3" fillId="33" borderId="10" xfId="44" applyFont="1" applyFill="1" applyBorder="1" applyAlignment="1">
      <alignment vertical="center" wrapText="1"/>
      <protection/>
    </xf>
    <xf numFmtId="3" fontId="3" fillId="0" borderId="10" xfId="44" applyNumberFormat="1" applyFont="1" applyBorder="1" applyAlignment="1">
      <alignment horizontal="right" vertical="center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right" vertical="center"/>
    </xf>
    <xf numFmtId="0" fontId="10" fillId="35" borderId="19" xfId="0" applyFont="1" applyFill="1" applyBorder="1" applyAlignment="1">
      <alignment vertical="center"/>
    </xf>
    <xf numFmtId="0" fontId="48" fillId="35" borderId="16" xfId="0" applyFont="1" applyFill="1" applyBorder="1" applyAlignment="1">
      <alignment vertical="center"/>
    </xf>
    <xf numFmtId="0" fontId="10" fillId="35" borderId="16" xfId="0" applyFont="1" applyFill="1" applyBorder="1" applyAlignment="1">
      <alignment horizontal="right" vertical="center"/>
    </xf>
    <xf numFmtId="0" fontId="10" fillId="35" borderId="16" xfId="0" applyFont="1" applyFill="1" applyBorder="1" applyAlignment="1">
      <alignment vertical="center"/>
    </xf>
    <xf numFmtId="49" fontId="49" fillId="36" borderId="10" xfId="44" applyNumberFormat="1" applyFont="1" applyFill="1" applyBorder="1" applyAlignment="1">
      <alignment horizontal="center" vertical="center"/>
      <protection/>
    </xf>
    <xf numFmtId="49" fontId="49" fillId="0" borderId="10" xfId="44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vertical="center"/>
      <protection/>
    </xf>
    <xf numFmtId="0" fontId="48" fillId="35" borderId="10" xfId="44" applyFont="1" applyFill="1" applyBorder="1" applyAlignment="1">
      <alignment horizontal="center" vertical="center"/>
      <protection/>
    </xf>
    <xf numFmtId="0" fontId="0" fillId="0" borderId="10" xfId="44" applyFont="1" applyBorder="1">
      <alignment/>
      <protection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6" fillId="40" borderId="10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48" fillId="35" borderId="10" xfId="0" applyFont="1" applyFill="1" applyBorder="1" applyAlignment="1">
      <alignment/>
    </xf>
    <xf numFmtId="3" fontId="48" fillId="35" borderId="10" xfId="0" applyNumberFormat="1" applyFont="1" applyFill="1" applyBorder="1" applyAlignment="1">
      <alignment/>
    </xf>
    <xf numFmtId="3" fontId="49" fillId="3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8" fillId="35" borderId="10" xfId="0" applyNumberFormat="1" applyFont="1" applyFill="1" applyBorder="1" applyAlignment="1">
      <alignment wrapText="1"/>
    </xf>
    <xf numFmtId="3" fontId="49" fillId="36" borderId="10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8" fillId="38" borderId="10" xfId="0" applyFont="1" applyFill="1" applyBorder="1" applyAlignment="1">
      <alignment/>
    </xf>
    <xf numFmtId="3" fontId="48" fillId="38" borderId="1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9" fillId="36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49" fillId="36" borderId="1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3" fontId="47" fillId="39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7" fillId="36" borderId="10" xfId="0" applyNumberFormat="1" applyFont="1" applyFill="1" applyBorder="1" applyAlignment="1">
      <alignment/>
    </xf>
    <xf numFmtId="3" fontId="47" fillId="36" borderId="10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3" fontId="47" fillId="41" borderId="10" xfId="0" applyNumberFormat="1" applyFont="1" applyFill="1" applyBorder="1" applyAlignment="1">
      <alignment/>
    </xf>
    <xf numFmtId="3" fontId="47" fillId="1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7" fillId="40" borderId="10" xfId="0" applyNumberFormat="1" applyFont="1" applyFill="1" applyBorder="1" applyAlignment="1">
      <alignment/>
    </xf>
    <xf numFmtId="0" fontId="47" fillId="39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9" fillId="36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41" borderId="10" xfId="0" applyFont="1" applyFill="1" applyBorder="1" applyAlignment="1">
      <alignment vertical="center"/>
    </xf>
    <xf numFmtId="0" fontId="47" fillId="1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9" fillId="40" borderId="10" xfId="0" applyFont="1" applyFill="1" applyBorder="1" applyAlignment="1">
      <alignment vertical="center"/>
    </xf>
    <xf numFmtId="49" fontId="60" fillId="34" borderId="13" xfId="0" applyNumberFormat="1" applyFont="1" applyFill="1" applyBorder="1" applyAlignment="1">
      <alignment horizontal="center" vertical="center" wrapText="1"/>
    </xf>
    <xf numFmtId="3" fontId="61" fillId="38" borderId="10" xfId="0" applyNumberFormat="1" applyFont="1" applyFill="1" applyBorder="1" applyAlignment="1">
      <alignment/>
    </xf>
    <xf numFmtId="3" fontId="60" fillId="35" borderId="10" xfId="0" applyNumberFormat="1" applyFont="1" applyFill="1" applyBorder="1" applyAlignment="1">
      <alignment/>
    </xf>
    <xf numFmtId="3" fontId="60" fillId="36" borderId="10" xfId="0" applyNumberFormat="1" applyFont="1" applyFill="1" applyBorder="1" applyAlignment="1">
      <alignment horizontal="right"/>
    </xf>
    <xf numFmtId="3" fontId="60" fillId="36" borderId="10" xfId="0" applyNumberFormat="1" applyFont="1" applyFill="1" applyBorder="1" applyAlignment="1">
      <alignment/>
    </xf>
    <xf numFmtId="3" fontId="60" fillId="35" borderId="10" xfId="0" applyNumberFormat="1" applyFont="1" applyFill="1" applyBorder="1" applyAlignment="1">
      <alignment/>
    </xf>
    <xf numFmtId="0" fontId="60" fillId="35" borderId="10" xfId="0" applyFont="1" applyFill="1" applyBorder="1" applyAlignment="1">
      <alignment/>
    </xf>
    <xf numFmtId="3" fontId="60" fillId="36" borderId="10" xfId="0" applyNumberFormat="1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0" xfId="0" applyFont="1" applyAlignment="1">
      <alignment/>
    </xf>
    <xf numFmtId="0" fontId="61" fillId="38" borderId="10" xfId="0" applyFont="1" applyFill="1" applyBorder="1" applyAlignment="1">
      <alignment horizontal="left" vertical="center"/>
    </xf>
    <xf numFmtId="0" fontId="61" fillId="38" borderId="10" xfId="0" applyFont="1" applyFill="1" applyBorder="1" applyAlignment="1">
      <alignment vertical="center"/>
    </xf>
    <xf numFmtId="0" fontId="61" fillId="24" borderId="10" xfId="0" applyFont="1" applyFill="1" applyBorder="1" applyAlignment="1">
      <alignment/>
    </xf>
    <xf numFmtId="0" fontId="60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49" fontId="60" fillId="36" borderId="10" xfId="0" applyNumberFormat="1" applyFont="1" applyFill="1" applyBorder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0" fontId="60" fillId="36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/>
    </xf>
    <xf numFmtId="49" fontId="60" fillId="36" borderId="10" xfId="0" applyNumberFormat="1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/>
    </xf>
    <xf numFmtId="0" fontId="60" fillId="33" borderId="10" xfId="0" applyNumberFormat="1" applyFont="1" applyFill="1" applyBorder="1" applyAlignment="1">
      <alignment horizontal="center"/>
    </xf>
    <xf numFmtId="0" fontId="60" fillId="36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/>
    </xf>
    <xf numFmtId="0" fontId="48" fillId="39" borderId="10" xfId="0" applyFont="1" applyFill="1" applyBorder="1" applyAlignment="1">
      <alignment vertical="center"/>
    </xf>
    <xf numFmtId="0" fontId="128" fillId="0" borderId="0" xfId="0" applyFont="1" applyAlignment="1">
      <alignment vertical="center"/>
    </xf>
    <xf numFmtId="3" fontId="130" fillId="0" borderId="0" xfId="0" applyNumberFormat="1" applyFont="1" applyAlignment="1">
      <alignment vertical="center"/>
    </xf>
    <xf numFmtId="3" fontId="49" fillId="36" borderId="10" xfId="0" applyNumberFormat="1" applyFont="1" applyFill="1" applyBorder="1" applyAlignment="1">
      <alignment horizontal="right" wrapText="1"/>
    </xf>
    <xf numFmtId="3" fontId="49" fillId="37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wrapText="1"/>
    </xf>
    <xf numFmtId="3" fontId="48" fillId="38" borderId="10" xfId="0" applyNumberFormat="1" applyFont="1" applyFill="1" applyBorder="1" applyAlignment="1">
      <alignment/>
    </xf>
    <xf numFmtId="3" fontId="48" fillId="35" borderId="10" xfId="0" applyNumberFormat="1" applyFont="1" applyFill="1" applyBorder="1" applyAlignment="1">
      <alignment horizontal="right" vertical="center" wrapText="1"/>
    </xf>
    <xf numFmtId="0" fontId="49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/>
    </xf>
    <xf numFmtId="0" fontId="49" fillId="36" borderId="10" xfId="0" applyFont="1" applyFill="1" applyBorder="1" applyAlignment="1">
      <alignment horizontal="center" vertical="center"/>
    </xf>
    <xf numFmtId="49" fontId="49" fillId="36" borderId="10" xfId="0" applyNumberFormat="1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5" fillId="24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44" applyNumberFormat="1" applyFont="1" applyFill="1" applyBorder="1" applyAlignment="1">
      <alignment horizontal="right" vertical="center" wrapText="1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6" fillId="23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23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9" fontId="49" fillId="36" borderId="17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vertical="center" textRotation="90"/>
    </xf>
    <xf numFmtId="0" fontId="49" fillId="36" borderId="17" xfId="0" applyFont="1" applyFill="1" applyBorder="1" applyAlignment="1">
      <alignment vertical="center"/>
    </xf>
    <xf numFmtId="0" fontId="49" fillId="36" borderId="19" xfId="0" applyFont="1" applyFill="1" applyBorder="1" applyAlignment="1">
      <alignment vertical="center"/>
    </xf>
    <xf numFmtId="0" fontId="48" fillId="35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49" fontId="49" fillId="36" borderId="19" xfId="0" applyNumberFormat="1" applyFont="1" applyFill="1" applyBorder="1" applyAlignment="1">
      <alignment horizontal="left" vertical="center"/>
    </xf>
    <xf numFmtId="0" fontId="48" fillId="39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8" fillId="35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9" fillId="36" borderId="10" xfId="0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9" fillId="36" borderId="10" xfId="44" applyNumberFormat="1" applyFont="1" applyFill="1" applyBorder="1" applyAlignment="1">
      <alignment horizontal="left" vertical="center"/>
      <protection/>
    </xf>
    <xf numFmtId="0" fontId="3" fillId="0" borderId="10" xfId="44" applyFont="1" applyBorder="1" applyAlignment="1">
      <alignment horizontal="left" vertical="center"/>
      <protection/>
    </xf>
    <xf numFmtId="0" fontId="48" fillId="35" borderId="17" xfId="44" applyFont="1" applyFill="1" applyBorder="1" applyAlignment="1">
      <alignment vertical="center"/>
      <protection/>
    </xf>
    <xf numFmtId="0" fontId="48" fillId="35" borderId="18" xfId="44" applyFont="1" applyFill="1" applyBorder="1" applyAlignment="1">
      <alignment vertical="center"/>
      <protection/>
    </xf>
    <xf numFmtId="0" fontId="48" fillId="35" borderId="19" xfId="44" applyFont="1" applyFill="1" applyBorder="1" applyAlignment="1">
      <alignment vertical="center"/>
      <protection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/>
    </xf>
    <xf numFmtId="0" fontId="64" fillId="0" borderId="19" xfId="0" applyFont="1" applyBorder="1" applyAlignment="1">
      <alignment/>
    </xf>
    <xf numFmtId="49" fontId="60" fillId="34" borderId="17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49" fontId="60" fillId="34" borderId="19" xfId="0" applyNumberFormat="1" applyFont="1" applyFill="1" applyBorder="1" applyAlignment="1">
      <alignment horizontal="center" wrapText="1"/>
    </xf>
    <xf numFmtId="0" fontId="60" fillId="34" borderId="13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/>
    </xf>
    <xf numFmtId="49" fontId="60" fillId="34" borderId="13" xfId="0" applyNumberFormat="1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60" fillId="35" borderId="10" xfId="0" applyFont="1" applyFill="1" applyBorder="1" applyAlignment="1">
      <alignment/>
    </xf>
    <xf numFmtId="0" fontId="60" fillId="35" borderId="19" xfId="0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tabSelected="1" view="pageBreakPreview" zoomScaleSheetLayoutView="100" zoomScalePageLayoutView="0" workbookViewId="0" topLeftCell="A1">
      <selection activeCell="D80" sqref="D80"/>
    </sheetView>
  </sheetViews>
  <sheetFormatPr defaultColWidth="9.140625" defaultRowHeight="12.75"/>
  <cols>
    <col min="1" max="1" width="7.28125" style="0" customWidth="1"/>
    <col min="2" max="2" width="8.8515625" style="0" customWidth="1"/>
    <col min="3" max="3" width="9.7109375" style="0" customWidth="1"/>
    <col min="4" max="4" width="62.00390625" style="0" customWidth="1"/>
    <col min="5" max="5" width="10.8515625" style="0" customWidth="1"/>
    <col min="6" max="6" width="10.140625" style="0" customWidth="1"/>
    <col min="7" max="7" width="9.140625" style="0" customWidth="1"/>
    <col min="8" max="8" width="32.421875" style="0" customWidth="1"/>
  </cols>
  <sheetData>
    <row r="1" spans="1:6" s="30" customFormat="1" ht="15">
      <c r="A1" s="472" t="s">
        <v>466</v>
      </c>
      <c r="B1" s="473"/>
      <c r="C1" s="473"/>
      <c r="D1" s="473"/>
      <c r="E1" s="473"/>
      <c r="F1" s="473"/>
    </row>
    <row r="2" spans="1:6" ht="12.75" customHeight="1">
      <c r="A2" s="110"/>
      <c r="B2" s="429"/>
      <c r="C2" s="429"/>
      <c r="D2" s="111"/>
      <c r="E2" s="111"/>
      <c r="F2" s="111"/>
    </row>
    <row r="3" spans="1:6" s="31" customFormat="1" ht="12.75">
      <c r="A3" s="150" t="s">
        <v>64</v>
      </c>
      <c r="B3" s="106"/>
      <c r="C3" s="106"/>
      <c r="D3" s="151"/>
      <c r="E3" s="111"/>
      <c r="F3" s="111"/>
    </row>
    <row r="4" spans="1:6" s="25" customFormat="1" ht="33.75">
      <c r="A4" s="149" t="s">
        <v>169</v>
      </c>
      <c r="B4" s="149" t="s">
        <v>170</v>
      </c>
      <c r="C4" s="149" t="s">
        <v>171</v>
      </c>
      <c r="D4" s="149" t="s">
        <v>65</v>
      </c>
      <c r="E4" s="231" t="s">
        <v>468</v>
      </c>
      <c r="F4" s="149" t="s">
        <v>467</v>
      </c>
    </row>
    <row r="5" spans="1:6" ht="12.75">
      <c r="A5" s="152">
        <v>100</v>
      </c>
      <c r="B5" s="152"/>
      <c r="C5" s="153"/>
      <c r="D5" s="209" t="s">
        <v>66</v>
      </c>
      <c r="E5" s="195">
        <f>SUM(E6+E8)</f>
        <v>706321</v>
      </c>
      <c r="F5" s="195">
        <f>SUM(F6+F8)</f>
        <v>782236</v>
      </c>
    </row>
    <row r="6" spans="1:6" ht="12.75">
      <c r="A6" s="156">
        <v>110</v>
      </c>
      <c r="B6" s="156"/>
      <c r="C6" s="157"/>
      <c r="D6" s="234" t="s">
        <v>73</v>
      </c>
      <c r="E6" s="197">
        <f>E7</f>
        <v>695209</v>
      </c>
      <c r="F6" s="197">
        <f>F7</f>
        <v>725472</v>
      </c>
    </row>
    <row r="7" spans="1:6" ht="12.75">
      <c r="A7" s="160"/>
      <c r="B7" s="160">
        <v>111</v>
      </c>
      <c r="C7" s="161" t="s">
        <v>34</v>
      </c>
      <c r="D7" s="235" t="s">
        <v>67</v>
      </c>
      <c r="E7" s="230">
        <v>695209</v>
      </c>
      <c r="F7" s="459">
        <v>725472</v>
      </c>
    </row>
    <row r="8" spans="1:6" ht="12.75">
      <c r="A8" s="163">
        <v>130</v>
      </c>
      <c r="B8" s="163"/>
      <c r="C8" s="328"/>
      <c r="D8" s="233" t="s">
        <v>351</v>
      </c>
      <c r="E8" s="380">
        <f>SUM(E9:E10)</f>
        <v>11112</v>
      </c>
      <c r="F8" s="197">
        <f>SUM(F9:F10)</f>
        <v>56764</v>
      </c>
    </row>
    <row r="9" spans="1:6" ht="12.75">
      <c r="A9" s="160"/>
      <c r="B9" s="160">
        <v>133</v>
      </c>
      <c r="C9" s="161" t="s">
        <v>35</v>
      </c>
      <c r="D9" s="238" t="s">
        <v>352</v>
      </c>
      <c r="E9" s="230">
        <v>8472</v>
      </c>
      <c r="F9" s="459">
        <v>9040</v>
      </c>
    </row>
    <row r="10" spans="1:6" ht="12.75">
      <c r="A10" s="160"/>
      <c r="B10" s="160"/>
      <c r="C10" s="161" t="s">
        <v>469</v>
      </c>
      <c r="D10" s="165" t="s">
        <v>470</v>
      </c>
      <c r="E10" s="230">
        <v>2640</v>
      </c>
      <c r="F10" s="459">
        <v>47724</v>
      </c>
    </row>
    <row r="11" spans="1:6" ht="12.75">
      <c r="A11" s="152">
        <v>200</v>
      </c>
      <c r="B11" s="152"/>
      <c r="C11" s="153"/>
      <c r="D11" s="209" t="s">
        <v>68</v>
      </c>
      <c r="E11" s="228">
        <f>E12+E23+E45+E47</f>
        <v>345916</v>
      </c>
      <c r="F11" s="228">
        <f>F12+F23+F45+F47</f>
        <v>353978</v>
      </c>
    </row>
    <row r="12" spans="1:6" ht="12.75" customHeight="1">
      <c r="A12" s="156">
        <v>210</v>
      </c>
      <c r="B12" s="156"/>
      <c r="C12" s="157"/>
      <c r="D12" s="234" t="s">
        <v>75</v>
      </c>
      <c r="E12" s="229">
        <f>E13</f>
        <v>44280</v>
      </c>
      <c r="F12" s="229">
        <f>F13</f>
        <v>43777</v>
      </c>
    </row>
    <row r="13" spans="1:6" ht="12.75">
      <c r="A13" s="156"/>
      <c r="B13" s="156">
        <v>212</v>
      </c>
      <c r="C13" s="157"/>
      <c r="D13" s="234" t="s">
        <v>74</v>
      </c>
      <c r="E13" s="197">
        <f>SUM(E14:E22)</f>
        <v>44280</v>
      </c>
      <c r="F13" s="197">
        <f>SUM(F14:F22)</f>
        <v>43777</v>
      </c>
    </row>
    <row r="14" spans="1:9" ht="12.75">
      <c r="A14" s="160"/>
      <c r="B14" s="160"/>
      <c r="C14" s="161" t="s">
        <v>35</v>
      </c>
      <c r="D14" s="235" t="s">
        <v>149</v>
      </c>
      <c r="E14" s="230">
        <v>2379</v>
      </c>
      <c r="F14" s="459">
        <v>2379</v>
      </c>
      <c r="G14" s="225"/>
      <c r="H14" s="226"/>
      <c r="I14" s="223"/>
    </row>
    <row r="15" spans="1:9" ht="12.75">
      <c r="A15" s="160"/>
      <c r="B15" s="160"/>
      <c r="C15" s="161" t="s">
        <v>36</v>
      </c>
      <c r="D15" s="235" t="s">
        <v>69</v>
      </c>
      <c r="E15" s="230">
        <v>1962</v>
      </c>
      <c r="F15" s="459">
        <v>1455</v>
      </c>
      <c r="G15" s="225"/>
      <c r="H15" s="226"/>
      <c r="I15" s="223"/>
    </row>
    <row r="16" spans="1:9" ht="12.75">
      <c r="A16" s="160"/>
      <c r="B16" s="160"/>
      <c r="C16" s="161" t="s">
        <v>36</v>
      </c>
      <c r="D16" s="235" t="s">
        <v>363</v>
      </c>
      <c r="E16" s="230">
        <v>1638</v>
      </c>
      <c r="F16" s="459">
        <v>1147</v>
      </c>
      <c r="G16" s="225"/>
      <c r="H16" s="221"/>
      <c r="I16" s="223"/>
    </row>
    <row r="17" spans="1:9" ht="12.75">
      <c r="A17" s="160"/>
      <c r="B17" s="160"/>
      <c r="C17" s="161" t="s">
        <v>36</v>
      </c>
      <c r="D17" s="235" t="s">
        <v>384</v>
      </c>
      <c r="E17" s="230">
        <v>5000</v>
      </c>
      <c r="F17" s="459">
        <v>4000</v>
      </c>
      <c r="G17" s="222"/>
      <c r="H17" s="221"/>
      <c r="I17" s="223"/>
    </row>
    <row r="18" spans="1:9" ht="12.75">
      <c r="A18" s="160"/>
      <c r="B18" s="160"/>
      <c r="C18" s="220" t="s">
        <v>36</v>
      </c>
      <c r="D18" s="239" t="s">
        <v>437</v>
      </c>
      <c r="E18" s="230">
        <v>700</v>
      </c>
      <c r="F18" s="459">
        <v>400</v>
      </c>
      <c r="G18" s="222"/>
      <c r="H18" s="224"/>
      <c r="I18" s="223"/>
    </row>
    <row r="19" spans="1:9" ht="12.75">
      <c r="A19" s="160"/>
      <c r="B19" s="160"/>
      <c r="C19" s="219" t="s">
        <v>34</v>
      </c>
      <c r="D19" s="240" t="s">
        <v>70</v>
      </c>
      <c r="E19" s="230">
        <v>19201</v>
      </c>
      <c r="F19" s="459">
        <v>20096</v>
      </c>
      <c r="G19" s="227"/>
      <c r="H19" s="226"/>
      <c r="I19" s="223"/>
    </row>
    <row r="20" spans="1:9" ht="12.75">
      <c r="A20" s="160"/>
      <c r="B20" s="160"/>
      <c r="C20" s="219" t="s">
        <v>34</v>
      </c>
      <c r="D20" s="240" t="s">
        <v>384</v>
      </c>
      <c r="E20" s="230">
        <v>0</v>
      </c>
      <c r="F20" s="459">
        <v>0</v>
      </c>
      <c r="G20" s="227"/>
      <c r="H20" s="226"/>
      <c r="I20" s="223"/>
    </row>
    <row r="21" spans="1:9" ht="12.75">
      <c r="A21" s="160"/>
      <c r="B21" s="160"/>
      <c r="C21" s="219" t="s">
        <v>38</v>
      </c>
      <c r="D21" s="240" t="s">
        <v>385</v>
      </c>
      <c r="E21" s="230">
        <v>13000</v>
      </c>
      <c r="F21" s="459">
        <v>14000</v>
      </c>
      <c r="G21" s="227"/>
      <c r="H21" s="224"/>
      <c r="I21" s="223"/>
    </row>
    <row r="22" spans="1:9" ht="12.75">
      <c r="A22" s="160"/>
      <c r="B22" s="160"/>
      <c r="C22" s="219" t="s">
        <v>38</v>
      </c>
      <c r="D22" s="239" t="s">
        <v>438</v>
      </c>
      <c r="E22" s="230">
        <v>400</v>
      </c>
      <c r="F22" s="459">
        <v>300</v>
      </c>
      <c r="G22" s="11"/>
      <c r="H22" s="11"/>
      <c r="I22" s="11"/>
    </row>
    <row r="23" spans="1:6" s="22" customFormat="1" ht="12.75" customHeight="1">
      <c r="A23" s="436">
        <v>220</v>
      </c>
      <c r="B23" s="436"/>
      <c r="C23" s="277"/>
      <c r="D23" s="234" t="s">
        <v>76</v>
      </c>
      <c r="E23" s="197">
        <f>E24+E32+E34</f>
        <v>290931</v>
      </c>
      <c r="F23" s="197">
        <f>F24+F32+F34</f>
        <v>299515</v>
      </c>
    </row>
    <row r="24" spans="1:6" ht="12.75">
      <c r="A24" s="436"/>
      <c r="B24" s="436">
        <v>221</v>
      </c>
      <c r="C24" s="277"/>
      <c r="D24" s="234" t="s">
        <v>77</v>
      </c>
      <c r="E24" s="197">
        <f>SUM(E25:E31)</f>
        <v>20900</v>
      </c>
      <c r="F24" s="197">
        <f>SUM(F25:F31)</f>
        <v>18750</v>
      </c>
    </row>
    <row r="25" spans="1:6" ht="12.75">
      <c r="A25" s="279"/>
      <c r="B25" s="279"/>
      <c r="C25" s="276" t="s">
        <v>36</v>
      </c>
      <c r="D25" s="235" t="s">
        <v>479</v>
      </c>
      <c r="E25" s="230">
        <v>850</v>
      </c>
      <c r="F25" s="230">
        <v>750</v>
      </c>
    </row>
    <row r="26" spans="1:6" ht="12.75">
      <c r="A26" s="279"/>
      <c r="B26" s="279"/>
      <c r="C26" s="276" t="s">
        <v>36</v>
      </c>
      <c r="D26" s="235" t="s">
        <v>480</v>
      </c>
      <c r="E26" s="230">
        <v>100</v>
      </c>
      <c r="F26" s="230">
        <v>100</v>
      </c>
    </row>
    <row r="27" spans="1:6" ht="12.75">
      <c r="A27" s="279"/>
      <c r="B27" s="279"/>
      <c r="C27" s="276" t="s">
        <v>36</v>
      </c>
      <c r="D27" s="235" t="s">
        <v>481</v>
      </c>
      <c r="E27" s="230">
        <v>18500</v>
      </c>
      <c r="F27" s="230">
        <v>17000</v>
      </c>
    </row>
    <row r="28" spans="1:6" ht="12.75">
      <c r="A28" s="279"/>
      <c r="B28" s="279"/>
      <c r="C28" s="276" t="s">
        <v>36</v>
      </c>
      <c r="D28" s="235" t="s">
        <v>482</v>
      </c>
      <c r="E28" s="230">
        <v>150</v>
      </c>
      <c r="F28" s="230">
        <v>100</v>
      </c>
    </row>
    <row r="29" spans="1:6" ht="12.75">
      <c r="A29" s="279"/>
      <c r="B29" s="279"/>
      <c r="C29" s="276" t="s">
        <v>36</v>
      </c>
      <c r="D29" s="235" t="s">
        <v>483</v>
      </c>
      <c r="E29" s="230">
        <v>500</v>
      </c>
      <c r="F29" s="230">
        <v>450</v>
      </c>
    </row>
    <row r="30" spans="1:6" ht="12.75">
      <c r="A30" s="279"/>
      <c r="B30" s="279"/>
      <c r="C30" s="276" t="s">
        <v>36</v>
      </c>
      <c r="D30" s="235" t="s">
        <v>484</v>
      </c>
      <c r="E30" s="230">
        <v>150</v>
      </c>
      <c r="F30" s="230">
        <v>50</v>
      </c>
    </row>
    <row r="31" spans="1:6" ht="12.75">
      <c r="A31" s="279"/>
      <c r="B31" s="279"/>
      <c r="C31" s="276" t="s">
        <v>38</v>
      </c>
      <c r="D31" s="235" t="s">
        <v>465</v>
      </c>
      <c r="E31" s="230">
        <v>650</v>
      </c>
      <c r="F31" s="230">
        <v>300</v>
      </c>
    </row>
    <row r="32" spans="1:6" ht="12.75">
      <c r="A32" s="436"/>
      <c r="B32" s="436">
        <v>222</v>
      </c>
      <c r="C32" s="277"/>
      <c r="D32" s="234" t="s">
        <v>5</v>
      </c>
      <c r="E32" s="197">
        <f>E33</f>
        <v>274</v>
      </c>
      <c r="F32" s="197">
        <f>F33</f>
        <v>180</v>
      </c>
    </row>
    <row r="33" spans="1:6" ht="12.75">
      <c r="A33" s="279"/>
      <c r="B33" s="279"/>
      <c r="C33" s="276" t="s">
        <v>34</v>
      </c>
      <c r="D33" s="235" t="s">
        <v>6</v>
      </c>
      <c r="E33" s="230">
        <v>274</v>
      </c>
      <c r="F33" s="459">
        <v>180</v>
      </c>
    </row>
    <row r="34" spans="1:6" ht="12.75">
      <c r="A34" s="436"/>
      <c r="B34" s="436">
        <v>223</v>
      </c>
      <c r="C34" s="277"/>
      <c r="D34" s="234" t="s">
        <v>7</v>
      </c>
      <c r="E34" s="197">
        <f>SUM(E35:E44)</f>
        <v>269757</v>
      </c>
      <c r="F34" s="197">
        <f>SUM(F35:F44)</f>
        <v>280585</v>
      </c>
    </row>
    <row r="35" spans="1:6" ht="12.75">
      <c r="A35" s="279"/>
      <c r="B35" s="279"/>
      <c r="C35" s="276" t="s">
        <v>35</v>
      </c>
      <c r="D35" s="235" t="s">
        <v>513</v>
      </c>
      <c r="E35" s="230">
        <v>0</v>
      </c>
      <c r="F35" s="459">
        <v>0</v>
      </c>
    </row>
    <row r="36" spans="1:6" ht="12.75">
      <c r="A36" s="279"/>
      <c r="B36" s="279"/>
      <c r="C36" s="276" t="s">
        <v>35</v>
      </c>
      <c r="D36" s="235" t="s">
        <v>198</v>
      </c>
      <c r="E36" s="230">
        <v>65000</v>
      </c>
      <c r="F36" s="230">
        <v>65000</v>
      </c>
    </row>
    <row r="37" spans="1:6" ht="12.75">
      <c r="A37" s="279"/>
      <c r="B37" s="279"/>
      <c r="C37" s="276" t="s">
        <v>35</v>
      </c>
      <c r="D37" s="235" t="s">
        <v>199</v>
      </c>
      <c r="E37" s="230">
        <v>140500</v>
      </c>
      <c r="F37" s="230">
        <v>140500</v>
      </c>
    </row>
    <row r="38" spans="1:6" ht="12.75">
      <c r="A38" s="279"/>
      <c r="B38" s="279"/>
      <c r="C38" s="276" t="s">
        <v>35</v>
      </c>
      <c r="D38" s="235" t="s">
        <v>200</v>
      </c>
      <c r="E38" s="230">
        <v>1200</v>
      </c>
      <c r="F38" s="459">
        <v>1200</v>
      </c>
    </row>
    <row r="39" spans="1:6" ht="12.75">
      <c r="A39" s="279"/>
      <c r="B39" s="279"/>
      <c r="C39" s="276" t="s">
        <v>35</v>
      </c>
      <c r="D39" s="235" t="s">
        <v>201</v>
      </c>
      <c r="E39" s="230">
        <v>5793</v>
      </c>
      <c r="F39" s="459">
        <v>6671</v>
      </c>
    </row>
    <row r="40" spans="1:6" ht="12.75">
      <c r="A40" s="279"/>
      <c r="B40" s="279"/>
      <c r="C40" s="276" t="s">
        <v>35</v>
      </c>
      <c r="D40" s="235" t="s">
        <v>202</v>
      </c>
      <c r="E40" s="230">
        <v>2200</v>
      </c>
      <c r="F40" s="459">
        <v>2200</v>
      </c>
    </row>
    <row r="41" spans="1:6" ht="12.75">
      <c r="A41" s="279"/>
      <c r="B41" s="279"/>
      <c r="C41" s="276" t="s">
        <v>35</v>
      </c>
      <c r="D41" s="235" t="s">
        <v>430</v>
      </c>
      <c r="E41" s="230">
        <v>200</v>
      </c>
      <c r="F41" s="459">
        <v>200</v>
      </c>
    </row>
    <row r="42" spans="1:6" ht="12.75">
      <c r="A42" s="279"/>
      <c r="B42" s="279"/>
      <c r="C42" s="276" t="s">
        <v>35</v>
      </c>
      <c r="D42" s="235" t="s">
        <v>231</v>
      </c>
      <c r="E42" s="230">
        <v>550</v>
      </c>
      <c r="F42" s="459">
        <v>500</v>
      </c>
    </row>
    <row r="43" spans="1:6" ht="12.75">
      <c r="A43" s="279"/>
      <c r="B43" s="279"/>
      <c r="C43" s="276" t="s">
        <v>34</v>
      </c>
      <c r="D43" s="235" t="s">
        <v>175</v>
      </c>
      <c r="E43" s="230">
        <v>37314</v>
      </c>
      <c r="F43" s="459">
        <v>37314</v>
      </c>
    </row>
    <row r="44" spans="1:6" ht="12.75">
      <c r="A44" s="279"/>
      <c r="B44" s="279"/>
      <c r="C44" s="276" t="s">
        <v>34</v>
      </c>
      <c r="D44" s="235" t="s">
        <v>176</v>
      </c>
      <c r="E44" s="230">
        <v>17000</v>
      </c>
      <c r="F44" s="459">
        <v>27000</v>
      </c>
    </row>
    <row r="45" spans="1:6" s="21" customFormat="1" ht="12.75">
      <c r="A45" s="436">
        <v>240</v>
      </c>
      <c r="B45" s="436"/>
      <c r="C45" s="277"/>
      <c r="D45" s="234" t="s">
        <v>8</v>
      </c>
      <c r="E45" s="197">
        <f>SUM(E46:E46)</f>
        <v>0</v>
      </c>
      <c r="F45" s="197">
        <f>SUM(F46:F46)</f>
        <v>0</v>
      </c>
    </row>
    <row r="46" spans="1:6" s="21" customFormat="1" ht="12.75">
      <c r="A46" s="293"/>
      <c r="B46" s="293">
        <v>243</v>
      </c>
      <c r="C46" s="288"/>
      <c r="D46" s="241" t="s">
        <v>82</v>
      </c>
      <c r="E46" s="230">
        <v>0</v>
      </c>
      <c r="F46" s="230">
        <v>0</v>
      </c>
    </row>
    <row r="47" spans="1:6" ht="12.75">
      <c r="A47" s="156">
        <v>290</v>
      </c>
      <c r="B47" s="156"/>
      <c r="C47" s="157"/>
      <c r="D47" s="158" t="s">
        <v>40</v>
      </c>
      <c r="E47" s="197">
        <f>SUM(E48)</f>
        <v>10705</v>
      </c>
      <c r="F47" s="197">
        <f>SUM(F48)</f>
        <v>10686</v>
      </c>
    </row>
    <row r="48" spans="1:6" s="21" customFormat="1" ht="12.75">
      <c r="A48" s="156"/>
      <c r="B48" s="156">
        <v>292</v>
      </c>
      <c r="C48" s="157"/>
      <c r="D48" s="158" t="s">
        <v>78</v>
      </c>
      <c r="E48" s="197">
        <f>SUM(E49:E51)</f>
        <v>10705</v>
      </c>
      <c r="F48" s="197">
        <f>SUM(F49:F51)</f>
        <v>10686</v>
      </c>
    </row>
    <row r="49" spans="1:8" s="21" customFormat="1" ht="12.75">
      <c r="A49" s="160"/>
      <c r="B49" s="160"/>
      <c r="C49" s="161" t="s">
        <v>172</v>
      </c>
      <c r="D49" s="162" t="s">
        <v>254</v>
      </c>
      <c r="E49" s="208">
        <v>10000</v>
      </c>
      <c r="F49" s="208">
        <v>10000</v>
      </c>
      <c r="H49"/>
    </row>
    <row r="50" spans="1:6" ht="12.75">
      <c r="A50" s="160"/>
      <c r="B50" s="160"/>
      <c r="C50" s="161" t="s">
        <v>37</v>
      </c>
      <c r="D50" s="162" t="s">
        <v>79</v>
      </c>
      <c r="E50" s="208">
        <v>500</v>
      </c>
      <c r="F50" s="208">
        <v>500</v>
      </c>
    </row>
    <row r="51" spans="1:6" ht="12.75">
      <c r="A51" s="160"/>
      <c r="B51" s="160"/>
      <c r="C51" s="161" t="s">
        <v>80</v>
      </c>
      <c r="D51" s="162" t="s">
        <v>81</v>
      </c>
      <c r="E51" s="208">
        <v>205</v>
      </c>
      <c r="F51" s="208">
        <v>186</v>
      </c>
    </row>
    <row r="52" spans="1:6" ht="33.75" customHeight="1">
      <c r="A52" s="437" t="s">
        <v>169</v>
      </c>
      <c r="B52" s="437" t="s">
        <v>170</v>
      </c>
      <c r="C52" s="437" t="s">
        <v>171</v>
      </c>
      <c r="D52" s="437" t="s">
        <v>65</v>
      </c>
      <c r="E52" s="231" t="s">
        <v>468</v>
      </c>
      <c r="F52" s="231" t="s">
        <v>467</v>
      </c>
    </row>
    <row r="53" spans="1:6" ht="12.75">
      <c r="A53" s="438">
        <v>300</v>
      </c>
      <c r="B53" s="438"/>
      <c r="C53" s="439"/>
      <c r="D53" s="440" t="s">
        <v>173</v>
      </c>
      <c r="E53" s="195">
        <f>SUM(E54)</f>
        <v>1118425</v>
      </c>
      <c r="F53" s="195">
        <f>SUM(F54)</f>
        <v>1284287</v>
      </c>
    </row>
    <row r="54" spans="1:8" ht="12.75">
      <c r="A54" s="441">
        <v>310</v>
      </c>
      <c r="B54" s="441"/>
      <c r="C54" s="442"/>
      <c r="D54" s="443" t="s">
        <v>83</v>
      </c>
      <c r="E54" s="197">
        <f>SUM(E55+E57)</f>
        <v>1118425</v>
      </c>
      <c r="F54" s="197">
        <f>SUM(F55+F57)</f>
        <v>1284287</v>
      </c>
      <c r="H54" s="21"/>
    </row>
    <row r="55" spans="1:8" s="21" customFormat="1" ht="12.75">
      <c r="A55" s="441"/>
      <c r="B55" s="441">
        <v>311</v>
      </c>
      <c r="C55" s="442"/>
      <c r="D55" s="443" t="s">
        <v>1</v>
      </c>
      <c r="E55" s="197">
        <f>SUM(E56:E56)</f>
        <v>0</v>
      </c>
      <c r="F55" s="197">
        <f>SUM(F56:F56)</f>
        <v>0</v>
      </c>
      <c r="H55"/>
    </row>
    <row r="56" spans="1:8" ht="12.75">
      <c r="A56" s="444"/>
      <c r="B56" s="444"/>
      <c r="C56" s="445"/>
      <c r="D56" s="446" t="s">
        <v>318</v>
      </c>
      <c r="E56" s="230">
        <v>0</v>
      </c>
      <c r="F56" s="230">
        <v>0</v>
      </c>
      <c r="H56" s="23"/>
    </row>
    <row r="57" spans="1:6" s="23" customFormat="1" ht="12.75">
      <c r="A57" s="441"/>
      <c r="B57" s="441">
        <v>312</v>
      </c>
      <c r="C57" s="442"/>
      <c r="D57" s="443" t="s">
        <v>320</v>
      </c>
      <c r="E57" s="197">
        <f>SUM(E58:E81)</f>
        <v>1118425</v>
      </c>
      <c r="F57" s="197">
        <f>SUM(F58:F81)</f>
        <v>1284287</v>
      </c>
    </row>
    <row r="58" spans="1:27" ht="12.75">
      <c r="A58" s="447"/>
      <c r="B58" s="447"/>
      <c r="C58" s="448" t="s">
        <v>35</v>
      </c>
      <c r="D58" s="449" t="s">
        <v>197</v>
      </c>
      <c r="E58" s="208">
        <v>101268</v>
      </c>
      <c r="F58" s="208">
        <v>106920</v>
      </c>
      <c r="G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2.75">
      <c r="A59" s="447"/>
      <c r="B59" s="447"/>
      <c r="C59" s="448" t="s">
        <v>35</v>
      </c>
      <c r="D59" s="449" t="s">
        <v>514</v>
      </c>
      <c r="E59" s="208">
        <v>0</v>
      </c>
      <c r="F59" s="208">
        <v>248880</v>
      </c>
      <c r="G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6" ht="12.75">
      <c r="A60" s="447"/>
      <c r="B60" s="447"/>
      <c r="C60" s="448" t="s">
        <v>35</v>
      </c>
      <c r="D60" s="449" t="s">
        <v>196</v>
      </c>
      <c r="E60" s="208">
        <v>6650</v>
      </c>
      <c r="F60" s="208">
        <v>0</v>
      </c>
    </row>
    <row r="61" spans="1:6" ht="12.75">
      <c r="A61" s="447"/>
      <c r="B61" s="447"/>
      <c r="C61" s="448" t="s">
        <v>35</v>
      </c>
      <c r="D61" s="449" t="s">
        <v>319</v>
      </c>
      <c r="E61" s="208">
        <v>637</v>
      </c>
      <c r="F61" s="208">
        <v>0</v>
      </c>
    </row>
    <row r="62" spans="1:6" ht="12.75">
      <c r="A62" s="447"/>
      <c r="B62" s="447"/>
      <c r="C62" s="448" t="s">
        <v>35</v>
      </c>
      <c r="D62" s="449" t="s">
        <v>456</v>
      </c>
      <c r="E62" s="208">
        <v>24400</v>
      </c>
      <c r="F62" s="208">
        <v>0</v>
      </c>
    </row>
    <row r="63" spans="1:6" ht="12.75">
      <c r="A63" s="447"/>
      <c r="B63" s="447"/>
      <c r="C63" s="448" t="s">
        <v>35</v>
      </c>
      <c r="D63" s="449" t="s">
        <v>418</v>
      </c>
      <c r="E63" s="208">
        <v>0</v>
      </c>
      <c r="F63" s="208">
        <v>0</v>
      </c>
    </row>
    <row r="64" spans="1:6" ht="12.75">
      <c r="A64" s="447"/>
      <c r="B64" s="447"/>
      <c r="C64" s="448" t="s">
        <v>35</v>
      </c>
      <c r="D64" s="449" t="s">
        <v>353</v>
      </c>
      <c r="E64" s="208">
        <v>0</v>
      </c>
      <c r="F64" s="208">
        <v>0</v>
      </c>
    </row>
    <row r="65" spans="1:6" ht="12.75">
      <c r="A65" s="447"/>
      <c r="B65" s="447"/>
      <c r="C65" s="448" t="s">
        <v>35</v>
      </c>
      <c r="D65" s="449" t="s">
        <v>434</v>
      </c>
      <c r="E65" s="208">
        <v>0</v>
      </c>
      <c r="F65" s="208">
        <v>0</v>
      </c>
    </row>
    <row r="66" spans="1:6" ht="12.75">
      <c r="A66" s="447"/>
      <c r="B66" s="447"/>
      <c r="C66" s="448" t="s">
        <v>35</v>
      </c>
      <c r="D66" s="449" t="s">
        <v>471</v>
      </c>
      <c r="E66" s="208">
        <v>0</v>
      </c>
      <c r="F66" s="208">
        <v>0</v>
      </c>
    </row>
    <row r="67" spans="1:6" ht="12.75">
      <c r="A67" s="447"/>
      <c r="B67" s="447"/>
      <c r="C67" s="448" t="s">
        <v>35</v>
      </c>
      <c r="D67" s="449" t="s">
        <v>472</v>
      </c>
      <c r="E67" s="208">
        <v>0</v>
      </c>
      <c r="F67" s="208">
        <v>0</v>
      </c>
    </row>
    <row r="68" spans="1:6" ht="12.75">
      <c r="A68" s="447"/>
      <c r="B68" s="447"/>
      <c r="C68" s="448" t="s">
        <v>35</v>
      </c>
      <c r="D68" s="449" t="s">
        <v>473</v>
      </c>
      <c r="E68" s="208">
        <v>0</v>
      </c>
      <c r="F68" s="208">
        <v>0</v>
      </c>
    </row>
    <row r="69" spans="1:6" ht="12.75">
      <c r="A69" s="447"/>
      <c r="B69" s="447"/>
      <c r="C69" s="457" t="s">
        <v>37</v>
      </c>
      <c r="D69" s="458" t="s">
        <v>196</v>
      </c>
      <c r="E69" s="208">
        <v>0</v>
      </c>
      <c r="F69" s="208">
        <v>6650</v>
      </c>
    </row>
    <row r="70" spans="1:6" ht="12.75">
      <c r="A70" s="447"/>
      <c r="B70" s="447"/>
      <c r="C70" s="457" t="s">
        <v>37</v>
      </c>
      <c r="D70" s="458" t="s">
        <v>319</v>
      </c>
      <c r="E70" s="208">
        <v>0</v>
      </c>
      <c r="F70" s="208">
        <v>637</v>
      </c>
    </row>
    <row r="71" spans="1:6" ht="12.75">
      <c r="A71" s="160"/>
      <c r="B71" s="160"/>
      <c r="C71" s="161" t="s">
        <v>0</v>
      </c>
      <c r="D71" s="162" t="s">
        <v>195</v>
      </c>
      <c r="E71" s="208">
        <v>741470</v>
      </c>
      <c r="F71" s="208">
        <v>725700</v>
      </c>
    </row>
    <row r="72" spans="1:6" ht="12.75">
      <c r="A72" s="160"/>
      <c r="B72" s="160"/>
      <c r="C72" s="161" t="s">
        <v>0</v>
      </c>
      <c r="D72" s="162" t="s">
        <v>386</v>
      </c>
      <c r="E72" s="208">
        <v>9000</v>
      </c>
      <c r="F72" s="208">
        <v>13000</v>
      </c>
    </row>
    <row r="73" spans="1:6" ht="12.75">
      <c r="A73" s="160"/>
      <c r="B73" s="160"/>
      <c r="C73" s="161" t="s">
        <v>0</v>
      </c>
      <c r="D73" s="162" t="s">
        <v>255</v>
      </c>
      <c r="E73" s="208">
        <v>60000</v>
      </c>
      <c r="F73" s="208">
        <v>82500</v>
      </c>
    </row>
    <row r="74" spans="1:6" ht="12.75">
      <c r="A74" s="160"/>
      <c r="B74" s="160"/>
      <c r="C74" s="161" t="s">
        <v>0</v>
      </c>
      <c r="D74" s="162" t="s">
        <v>316</v>
      </c>
      <c r="E74" s="208">
        <v>0</v>
      </c>
      <c r="F74" s="208">
        <v>0</v>
      </c>
    </row>
    <row r="75" spans="1:6" ht="12.75">
      <c r="A75" s="160"/>
      <c r="B75" s="160"/>
      <c r="C75" s="161" t="s">
        <v>0</v>
      </c>
      <c r="D75" s="236" t="s">
        <v>434</v>
      </c>
      <c r="E75" s="208">
        <v>10000</v>
      </c>
      <c r="F75" s="208">
        <v>10000</v>
      </c>
    </row>
    <row r="76" spans="1:6" ht="12.75">
      <c r="A76" s="160"/>
      <c r="B76" s="160"/>
      <c r="C76" s="161" t="s">
        <v>0</v>
      </c>
      <c r="D76" s="162" t="s">
        <v>471</v>
      </c>
      <c r="E76" s="208">
        <v>90000</v>
      </c>
      <c r="F76" s="208">
        <v>0</v>
      </c>
    </row>
    <row r="77" spans="1:6" ht="12.75">
      <c r="A77" s="160"/>
      <c r="B77" s="160"/>
      <c r="C77" s="161" t="s">
        <v>0</v>
      </c>
      <c r="D77" s="162" t="s">
        <v>474</v>
      </c>
      <c r="E77" s="208">
        <v>50000</v>
      </c>
      <c r="F77" s="208">
        <v>90000</v>
      </c>
    </row>
    <row r="78" spans="1:6" ht="12.75">
      <c r="A78" s="160"/>
      <c r="B78" s="160"/>
      <c r="C78" s="161" t="s">
        <v>0</v>
      </c>
      <c r="D78" s="236" t="s">
        <v>435</v>
      </c>
      <c r="E78" s="208">
        <v>0</v>
      </c>
      <c r="F78" s="208">
        <v>0</v>
      </c>
    </row>
    <row r="79" spans="1:6" ht="12.75">
      <c r="A79" s="160"/>
      <c r="B79" s="160"/>
      <c r="C79" s="161" t="s">
        <v>0</v>
      </c>
      <c r="D79" s="162" t="s">
        <v>475</v>
      </c>
      <c r="E79" s="208">
        <v>25000</v>
      </c>
      <c r="F79" s="208">
        <v>0</v>
      </c>
    </row>
    <row r="80" spans="1:6" ht="12.75">
      <c r="A80" s="160"/>
      <c r="B80" s="160"/>
      <c r="C80" s="161" t="s">
        <v>0</v>
      </c>
      <c r="D80" s="162" t="s">
        <v>425</v>
      </c>
      <c r="E80" s="208">
        <v>0</v>
      </c>
      <c r="F80" s="208">
        <v>0</v>
      </c>
    </row>
    <row r="81" spans="1:6" ht="12.75">
      <c r="A81" s="160"/>
      <c r="B81" s="160"/>
      <c r="C81" s="161" t="s">
        <v>0</v>
      </c>
      <c r="D81" s="162" t="s">
        <v>426</v>
      </c>
      <c r="E81" s="208">
        <v>0</v>
      </c>
      <c r="F81" s="208">
        <v>0</v>
      </c>
    </row>
    <row r="82" spans="1:8" ht="12.75">
      <c r="A82" s="171"/>
      <c r="B82" s="171"/>
      <c r="C82" s="171"/>
      <c r="D82" s="172" t="s">
        <v>323</v>
      </c>
      <c r="E82" s="232">
        <f>E5+E11+E53</f>
        <v>2170662</v>
      </c>
      <c r="F82" s="232">
        <f>F5+F11+F53</f>
        <v>2420501</v>
      </c>
      <c r="H82" s="32"/>
    </row>
    <row r="83" spans="1:8" s="32" customFormat="1" ht="12.75">
      <c r="A83" s="173" t="s">
        <v>71</v>
      </c>
      <c r="B83" s="106"/>
      <c r="C83" s="174"/>
      <c r="D83" s="174"/>
      <c r="E83" s="430"/>
      <c r="F83" s="460"/>
      <c r="H83"/>
    </row>
    <row r="84" spans="1:6" ht="33.75">
      <c r="A84" s="149" t="s">
        <v>169</v>
      </c>
      <c r="B84" s="149" t="s">
        <v>170</v>
      </c>
      <c r="C84" s="149" t="s">
        <v>171</v>
      </c>
      <c r="D84" s="149" t="s">
        <v>65</v>
      </c>
      <c r="E84" s="231" t="s">
        <v>468</v>
      </c>
      <c r="F84" s="231" t="s">
        <v>467</v>
      </c>
    </row>
    <row r="85" spans="1:6" ht="12.75">
      <c r="A85" s="163">
        <v>230</v>
      </c>
      <c r="B85" s="163"/>
      <c r="C85" s="328"/>
      <c r="D85" s="164" t="s">
        <v>400</v>
      </c>
      <c r="E85" s="431">
        <f>SUM(E86:E87)</f>
        <v>33751</v>
      </c>
      <c r="F85" s="233">
        <f>SUM(F86:F87)</f>
        <v>0</v>
      </c>
    </row>
    <row r="86" spans="1:6" ht="12.75">
      <c r="A86" s="163"/>
      <c r="B86" s="163">
        <v>231</v>
      </c>
      <c r="C86" s="328"/>
      <c r="D86" s="164" t="s">
        <v>401</v>
      </c>
      <c r="E86" s="432">
        <v>14548</v>
      </c>
      <c r="F86" s="233">
        <v>0</v>
      </c>
    </row>
    <row r="87" spans="1:6" ht="12.75">
      <c r="A87" s="163"/>
      <c r="B87" s="163">
        <v>233</v>
      </c>
      <c r="C87" s="328"/>
      <c r="D87" s="164" t="s">
        <v>476</v>
      </c>
      <c r="E87" s="432">
        <v>19203</v>
      </c>
      <c r="F87" s="233">
        <v>0</v>
      </c>
    </row>
    <row r="88" spans="1:6" s="21" customFormat="1" ht="12.75">
      <c r="A88" s="163">
        <v>320</v>
      </c>
      <c r="B88" s="163"/>
      <c r="C88" s="328"/>
      <c r="D88" s="158" t="s">
        <v>194</v>
      </c>
      <c r="E88" s="431">
        <f>SUM(E89+E91)</f>
        <v>17000</v>
      </c>
      <c r="F88" s="432">
        <f>SUM(F91+F89)</f>
        <v>0</v>
      </c>
    </row>
    <row r="89" spans="1:6" s="21" customFormat="1" ht="12.75">
      <c r="A89" s="163"/>
      <c r="B89" s="163">
        <v>321</v>
      </c>
      <c r="C89" s="328"/>
      <c r="D89" s="164" t="s">
        <v>413</v>
      </c>
      <c r="E89" s="431">
        <f>SUM(E90)</f>
        <v>0</v>
      </c>
      <c r="F89" s="432">
        <f>F90</f>
        <v>0</v>
      </c>
    </row>
    <row r="90" spans="1:6" s="21" customFormat="1" ht="12.75">
      <c r="A90" s="168"/>
      <c r="B90" s="168"/>
      <c r="C90" s="166"/>
      <c r="D90" s="372" t="s">
        <v>318</v>
      </c>
      <c r="E90" s="433">
        <v>0</v>
      </c>
      <c r="F90" s="461">
        <v>0</v>
      </c>
    </row>
    <row r="91" spans="1:6" s="21" customFormat="1" ht="12.75">
      <c r="A91" s="163"/>
      <c r="B91" s="163">
        <v>322</v>
      </c>
      <c r="C91" s="328"/>
      <c r="D91" s="158" t="s">
        <v>320</v>
      </c>
      <c r="E91" s="431">
        <f>SUM(E92:E95)</f>
        <v>17000</v>
      </c>
      <c r="F91" s="432">
        <f>SUM(F92:F95)</f>
        <v>0</v>
      </c>
    </row>
    <row r="92" spans="1:6" s="21" customFormat="1" ht="12.75">
      <c r="A92" s="176"/>
      <c r="B92" s="160"/>
      <c r="C92" s="166" t="s">
        <v>39</v>
      </c>
      <c r="D92" s="169" t="s">
        <v>355</v>
      </c>
      <c r="E92" s="433">
        <v>0</v>
      </c>
      <c r="F92" s="461">
        <v>0</v>
      </c>
    </row>
    <row r="93" spans="1:6" s="21" customFormat="1" ht="12.75">
      <c r="A93" s="176"/>
      <c r="B93" s="160"/>
      <c r="C93" s="220" t="s">
        <v>39</v>
      </c>
      <c r="D93" s="237" t="s">
        <v>436</v>
      </c>
      <c r="E93" s="433">
        <v>0</v>
      </c>
      <c r="F93" s="462">
        <v>0</v>
      </c>
    </row>
    <row r="94" spans="1:6" s="21" customFormat="1" ht="12.75">
      <c r="A94" s="176"/>
      <c r="B94" s="160"/>
      <c r="C94" s="166" t="s">
        <v>39</v>
      </c>
      <c r="D94" s="165" t="s">
        <v>399</v>
      </c>
      <c r="E94" s="433">
        <v>0</v>
      </c>
      <c r="F94" s="461">
        <v>0</v>
      </c>
    </row>
    <row r="95" spans="1:6" s="21" customFormat="1" ht="12.75">
      <c r="A95" s="176"/>
      <c r="B95" s="160"/>
      <c r="C95" s="161" t="s">
        <v>39</v>
      </c>
      <c r="D95" s="162" t="s">
        <v>477</v>
      </c>
      <c r="E95" s="433">
        <v>17000</v>
      </c>
      <c r="F95" s="461">
        <v>0</v>
      </c>
    </row>
    <row r="96" spans="1:8" s="25" customFormat="1" ht="12.75">
      <c r="A96" s="171"/>
      <c r="B96" s="171"/>
      <c r="C96" s="177"/>
      <c r="D96" s="172" t="s">
        <v>321</v>
      </c>
      <c r="E96" s="434">
        <f>SUM(E85+E88)</f>
        <v>50751</v>
      </c>
      <c r="F96" s="232">
        <f>F88</f>
        <v>0</v>
      </c>
      <c r="H96" s="27"/>
    </row>
    <row r="97" spans="1:8" s="27" customFormat="1" ht="12.75">
      <c r="A97" s="150" t="s">
        <v>72</v>
      </c>
      <c r="B97" s="106"/>
      <c r="C97" s="151"/>
      <c r="D97" s="151"/>
      <c r="E97" s="430"/>
      <c r="F97" s="460"/>
      <c r="H97"/>
    </row>
    <row r="98" spans="1:7" ht="33.75">
      <c r="A98" s="149" t="s">
        <v>169</v>
      </c>
      <c r="B98" s="149" t="s">
        <v>170</v>
      </c>
      <c r="C98" s="149" t="s">
        <v>171</v>
      </c>
      <c r="D98" s="149" t="s">
        <v>65</v>
      </c>
      <c r="E98" s="231" t="s">
        <v>468</v>
      </c>
      <c r="F98" s="231" t="s">
        <v>467</v>
      </c>
      <c r="G98" s="23"/>
    </row>
    <row r="99" spans="1:7" ht="12.75" customHeight="1">
      <c r="A99" s="152">
        <v>400</v>
      </c>
      <c r="B99" s="152"/>
      <c r="C99" s="153"/>
      <c r="D99" s="154" t="s">
        <v>4</v>
      </c>
      <c r="E99" s="435">
        <f>E100</f>
        <v>170059</v>
      </c>
      <c r="F99" s="435">
        <f>F100</f>
        <v>142741</v>
      </c>
      <c r="G99" s="23"/>
    </row>
    <row r="100" spans="1:7" ht="12.75">
      <c r="A100" s="163">
        <v>450</v>
      </c>
      <c r="B100" s="163"/>
      <c r="C100" s="328"/>
      <c r="D100" s="158" t="s">
        <v>2</v>
      </c>
      <c r="E100" s="432">
        <f>SUM(E101:E102)</f>
        <v>170059</v>
      </c>
      <c r="F100" s="432">
        <f>SUM(F101:F102)</f>
        <v>142741</v>
      </c>
      <c r="G100" s="23"/>
    </row>
    <row r="101" spans="1:7" ht="12.75">
      <c r="A101" s="163"/>
      <c r="B101" s="163">
        <v>453</v>
      </c>
      <c r="C101" s="328"/>
      <c r="D101" s="164" t="s">
        <v>496</v>
      </c>
      <c r="E101" s="432">
        <v>30450</v>
      </c>
      <c r="F101" s="432">
        <v>465</v>
      </c>
      <c r="G101" s="23"/>
    </row>
    <row r="102" spans="1:7" ht="12.75">
      <c r="A102" s="163"/>
      <c r="B102" s="163">
        <v>454</v>
      </c>
      <c r="C102" s="328"/>
      <c r="D102" s="158" t="s">
        <v>3</v>
      </c>
      <c r="E102" s="197">
        <f>E103</f>
        <v>139609</v>
      </c>
      <c r="F102" s="197">
        <f>F103</f>
        <v>142276</v>
      </c>
      <c r="G102" s="23"/>
    </row>
    <row r="103" spans="1:8" ht="12.75">
      <c r="A103" s="160"/>
      <c r="B103" s="160"/>
      <c r="C103" s="161" t="s">
        <v>35</v>
      </c>
      <c r="D103" s="162" t="s">
        <v>174</v>
      </c>
      <c r="E103" s="230">
        <v>139609</v>
      </c>
      <c r="F103" s="459">
        <v>142276</v>
      </c>
      <c r="G103" s="14"/>
      <c r="H103" s="25"/>
    </row>
    <row r="104" spans="1:7" s="25" customFormat="1" ht="12">
      <c r="A104" s="171"/>
      <c r="B104" s="171"/>
      <c r="C104" s="177"/>
      <c r="D104" s="172" t="s">
        <v>322</v>
      </c>
      <c r="E104" s="232">
        <f>E99</f>
        <v>170059</v>
      </c>
      <c r="F104" s="232">
        <f>F99</f>
        <v>142741</v>
      </c>
      <c r="G104" s="47"/>
    </row>
    <row r="105" spans="1:6" s="25" customFormat="1" ht="12">
      <c r="A105" s="213"/>
      <c r="B105" s="214"/>
      <c r="C105" s="214"/>
      <c r="D105" s="214"/>
      <c r="E105" s="112"/>
      <c r="F105" s="112"/>
    </row>
    <row r="106" spans="1:6" s="25" customFormat="1" ht="12">
      <c r="A106" s="178" t="s">
        <v>333</v>
      </c>
      <c r="B106" s="179"/>
      <c r="C106" s="179"/>
      <c r="E106" s="112"/>
      <c r="F106" s="112"/>
    </row>
    <row r="107" spans="1:6" s="25" customFormat="1" ht="12">
      <c r="A107" s="178"/>
      <c r="B107" s="179"/>
      <c r="C107" s="179"/>
      <c r="E107" s="112"/>
      <c r="F107" s="112"/>
    </row>
    <row r="108" spans="1:6" s="25" customFormat="1" ht="12">
      <c r="A108" s="179" t="s">
        <v>166</v>
      </c>
      <c r="B108" s="179"/>
      <c r="C108" s="179"/>
      <c r="E108" s="112"/>
      <c r="F108" s="112"/>
    </row>
    <row r="109" spans="1:6" s="25" customFormat="1" ht="12">
      <c r="A109" s="105" t="s">
        <v>464</v>
      </c>
      <c r="B109" s="179"/>
      <c r="C109" s="179"/>
      <c r="E109" s="112"/>
      <c r="F109" s="112"/>
    </row>
    <row r="110" spans="1:6" s="25" customFormat="1" ht="12">
      <c r="A110" s="179" t="s">
        <v>387</v>
      </c>
      <c r="B110" s="179"/>
      <c r="C110" s="179"/>
      <c r="E110" s="112"/>
      <c r="F110" s="112"/>
    </row>
    <row r="111" spans="1:6" s="25" customFormat="1" ht="12">
      <c r="A111" s="179" t="s">
        <v>342</v>
      </c>
      <c r="B111" s="179"/>
      <c r="C111" s="179"/>
      <c r="E111" s="112"/>
      <c r="F111" s="112"/>
    </row>
    <row r="112" spans="1:6" s="25" customFormat="1" ht="12">
      <c r="A112" s="179" t="s">
        <v>365</v>
      </c>
      <c r="B112" s="179"/>
      <c r="C112" s="179"/>
      <c r="E112" s="112"/>
      <c r="F112" s="112"/>
    </row>
    <row r="113" spans="1:6" s="25" customFormat="1" ht="12">
      <c r="A113" s="179" t="s">
        <v>335</v>
      </c>
      <c r="B113" s="179"/>
      <c r="C113" s="179"/>
      <c r="E113" s="112"/>
      <c r="F113" s="112"/>
    </row>
    <row r="114" spans="1:6" s="25" customFormat="1" ht="12">
      <c r="A114" s="179" t="s">
        <v>168</v>
      </c>
      <c r="B114" s="179"/>
      <c r="C114" s="179"/>
      <c r="E114" s="112"/>
      <c r="F114" s="112"/>
    </row>
    <row r="115" spans="1:6" s="25" customFormat="1" ht="12">
      <c r="A115" s="179" t="s">
        <v>331</v>
      </c>
      <c r="B115" s="179"/>
      <c r="C115" s="179"/>
      <c r="E115" s="112"/>
      <c r="F115" s="112"/>
    </row>
    <row r="116" spans="1:6" s="25" customFormat="1" ht="12">
      <c r="A116" s="179" t="s">
        <v>433</v>
      </c>
      <c r="B116" s="179"/>
      <c r="C116" s="179"/>
      <c r="E116" s="112"/>
      <c r="F116" s="112"/>
    </row>
    <row r="117" spans="1:6" s="25" customFormat="1" ht="12">
      <c r="A117" s="179" t="s">
        <v>334</v>
      </c>
      <c r="B117" s="179"/>
      <c r="C117" s="179"/>
      <c r="E117" s="112"/>
      <c r="F117" s="112"/>
    </row>
    <row r="118" spans="1:6" s="25" customFormat="1" ht="12">
      <c r="A118" s="179" t="s">
        <v>165</v>
      </c>
      <c r="B118" s="179"/>
      <c r="C118" s="179"/>
      <c r="E118" s="112"/>
      <c r="F118" s="112"/>
    </row>
    <row r="119" spans="1:6" ht="12.75">
      <c r="A119" s="179" t="s">
        <v>167</v>
      </c>
      <c r="B119" s="179"/>
      <c r="C119" s="179"/>
      <c r="D119" s="37"/>
      <c r="E119" s="110"/>
      <c r="F119" s="111"/>
    </row>
    <row r="120" spans="1:6" ht="12.75">
      <c r="A120" s="179" t="s">
        <v>341</v>
      </c>
      <c r="B120" s="179"/>
      <c r="C120" s="179"/>
      <c r="D120" s="37"/>
      <c r="E120" s="110"/>
      <c r="F120" s="111"/>
    </row>
    <row r="121" spans="1:6" ht="12.75">
      <c r="A121" s="179" t="s">
        <v>332</v>
      </c>
      <c r="B121" s="179"/>
      <c r="C121" s="180"/>
      <c r="D121" s="37"/>
      <c r="E121" s="110"/>
      <c r="F121" s="111"/>
    </row>
    <row r="122" spans="2:6" ht="12.75">
      <c r="B122" s="107"/>
      <c r="C122" s="108"/>
      <c r="E122" s="105"/>
      <c r="F122" s="106"/>
    </row>
    <row r="123" spans="2:6" ht="12.75">
      <c r="B123" s="107"/>
      <c r="C123" s="107"/>
      <c r="E123" s="105"/>
      <c r="F123" s="106"/>
    </row>
    <row r="124" spans="2:6" ht="12.75">
      <c r="B124" s="107"/>
      <c r="C124" s="107"/>
      <c r="E124" s="105"/>
      <c r="F124" s="106"/>
    </row>
    <row r="125" spans="2:6" ht="12.75">
      <c r="B125" s="107"/>
      <c r="C125" s="107"/>
      <c r="E125" s="105"/>
      <c r="F125" s="106"/>
    </row>
    <row r="126" spans="2:6" ht="12.75">
      <c r="B126" s="107"/>
      <c r="C126" s="107"/>
      <c r="E126" s="105"/>
      <c r="F126" s="106"/>
    </row>
    <row r="127" spans="2:6" ht="12.75">
      <c r="B127" s="108"/>
      <c r="C127" s="108"/>
      <c r="E127" s="105"/>
      <c r="F127" s="106"/>
    </row>
    <row r="128" spans="2:6" ht="12.75">
      <c r="B128" s="108"/>
      <c r="C128" s="108"/>
      <c r="E128" s="105"/>
      <c r="F128" s="106"/>
    </row>
    <row r="129" spans="2:6" ht="12.75">
      <c r="B129" s="108"/>
      <c r="C129" s="108"/>
      <c r="E129" s="105"/>
      <c r="F129" s="106"/>
    </row>
    <row r="130" spans="2:6" ht="12.75">
      <c r="B130" s="107"/>
      <c r="C130" s="107"/>
      <c r="E130" s="105"/>
      <c r="F130" s="106"/>
    </row>
    <row r="131" spans="1:6" ht="12.75">
      <c r="A131" s="9"/>
      <c r="B131" s="9"/>
      <c r="C131" s="9"/>
      <c r="D131" s="9"/>
      <c r="E131" s="9"/>
      <c r="F131" s="9"/>
    </row>
    <row r="132" spans="1:6" ht="12.75">
      <c r="A132" s="9"/>
      <c r="B132" s="9"/>
      <c r="C132" s="9"/>
      <c r="D132" s="9"/>
      <c r="E132" s="9"/>
      <c r="F132" s="9"/>
    </row>
    <row r="137" s="43" customFormat="1" ht="12.75">
      <c r="A137" s="44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</sheetData>
  <sheetProtection/>
  <mergeCells count="1">
    <mergeCell ref="A1:F1"/>
  </mergeCells>
  <printOptions horizontalCentered="1"/>
  <pageMargins left="0.7874015748031497" right="0.7874015748031497" top="0.984251968503937" bottom="0.8661417322834646" header="0.5118110236220472" footer="0.5118110236220472"/>
  <pageSetup horizontalDpi="600" verticalDpi="600" orientation="landscape" paperSize="9" scale="47" r:id="rId1"/>
  <rowBreaks count="2" manualBreakCount="2">
    <brk id="51" max="5" man="1"/>
    <brk id="12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58.421875" style="0" customWidth="1"/>
    <col min="2" max="2" width="16.7109375" style="3" customWidth="1"/>
    <col min="3" max="3" width="16.8515625" style="0" customWidth="1"/>
  </cols>
  <sheetData>
    <row r="1" spans="1:12" ht="15" customHeight="1">
      <c r="A1" s="472" t="s">
        <v>493</v>
      </c>
      <c r="B1" s="473"/>
      <c r="C1" s="473"/>
      <c r="D1" s="78"/>
      <c r="E1" s="79"/>
      <c r="F1" s="79"/>
      <c r="G1" s="79"/>
      <c r="H1" s="79"/>
      <c r="I1" s="79"/>
      <c r="J1" s="79"/>
      <c r="K1" s="79"/>
      <c r="L1" s="79"/>
    </row>
    <row r="2" spans="1:3" ht="15" customHeight="1">
      <c r="A2" s="108"/>
      <c r="B2" s="128"/>
      <c r="C2" s="129"/>
    </row>
    <row r="3" spans="1:4" s="80" customFormat="1" ht="15" customHeight="1">
      <c r="A3" s="523" t="s">
        <v>234</v>
      </c>
      <c r="B3" s="525" t="s">
        <v>495</v>
      </c>
      <c r="C3" s="526" t="s">
        <v>494</v>
      </c>
      <c r="D3" s="81"/>
    </row>
    <row r="4" spans="1:4" s="80" customFormat="1" ht="15" customHeight="1">
      <c r="A4" s="524"/>
      <c r="B4" s="524"/>
      <c r="C4" s="524"/>
      <c r="D4" s="81"/>
    </row>
    <row r="5" spans="1:4" s="80" customFormat="1" ht="15" customHeight="1">
      <c r="A5" s="524"/>
      <c r="B5" s="524"/>
      <c r="C5" s="524"/>
      <c r="D5" s="81"/>
    </row>
    <row r="6" spans="1:3" s="80" customFormat="1" ht="15" customHeight="1">
      <c r="A6" s="185" t="s">
        <v>323</v>
      </c>
      <c r="B6" s="308">
        <f>SUM(Príjmy!E82)</f>
        <v>2170662</v>
      </c>
      <c r="C6" s="308">
        <f>SUM(Príjmy!F82)</f>
        <v>2420501</v>
      </c>
    </row>
    <row r="7" spans="1:3" s="80" customFormat="1" ht="15" customHeight="1">
      <c r="A7" s="185" t="s">
        <v>336</v>
      </c>
      <c r="B7" s="308">
        <f>SUM(B9:B16)</f>
        <v>2233472</v>
      </c>
      <c r="C7" s="308">
        <f>SUM(C9:C16)</f>
        <v>2411242</v>
      </c>
    </row>
    <row r="8" spans="1:3" s="80" customFormat="1" ht="15" customHeight="1">
      <c r="A8" s="353" t="s">
        <v>235</v>
      </c>
      <c r="B8" s="311"/>
      <c r="C8" s="470"/>
    </row>
    <row r="9" spans="1:3" s="80" customFormat="1" ht="15" customHeight="1">
      <c r="A9" s="354" t="s">
        <v>236</v>
      </c>
      <c r="B9" s="311">
        <f>SUM('P1'!E7)</f>
        <v>122386</v>
      </c>
      <c r="C9" s="311">
        <f>SUM('P1'!F7)</f>
        <v>33517</v>
      </c>
    </row>
    <row r="10" spans="1:3" s="80" customFormat="1" ht="15" customHeight="1">
      <c r="A10" s="355" t="s">
        <v>237</v>
      </c>
      <c r="B10" s="311">
        <f>SUM('P2'!E7)</f>
        <v>6000</v>
      </c>
      <c r="C10" s="311">
        <f>SUM('P2'!F7)</f>
        <v>13000</v>
      </c>
    </row>
    <row r="11" spans="1:3" s="80" customFormat="1" ht="15" customHeight="1">
      <c r="A11" s="355" t="s">
        <v>238</v>
      </c>
      <c r="B11" s="311">
        <f>SUM('P3'!E7)</f>
        <v>73000</v>
      </c>
      <c r="C11" s="311">
        <f>SUM('P3'!F7)</f>
        <v>56000</v>
      </c>
    </row>
    <row r="12" spans="1:3" s="80" customFormat="1" ht="15" customHeight="1">
      <c r="A12" s="355" t="s">
        <v>239</v>
      </c>
      <c r="B12" s="311">
        <f>SUM('P4'!E7)</f>
        <v>42500</v>
      </c>
      <c r="C12" s="311">
        <f>SUM('P4'!F7)</f>
        <v>54500</v>
      </c>
    </row>
    <row r="13" spans="1:3" s="80" customFormat="1" ht="15" customHeight="1">
      <c r="A13" s="355" t="s">
        <v>240</v>
      </c>
      <c r="B13" s="311">
        <f>SUM('P5'!E7)</f>
        <v>10624</v>
      </c>
      <c r="C13" s="311">
        <f>SUM('P5'!F7)</f>
        <v>24300</v>
      </c>
    </row>
    <row r="14" spans="1:3" s="80" customFormat="1" ht="15" customHeight="1">
      <c r="A14" s="355" t="s">
        <v>241</v>
      </c>
      <c r="B14" s="311">
        <f>SUM('P6'!E7)</f>
        <v>1194300</v>
      </c>
      <c r="C14" s="311">
        <f>SUM('P6'!F7)</f>
        <v>1439510</v>
      </c>
    </row>
    <row r="15" spans="1:3" s="80" customFormat="1" ht="15" customHeight="1">
      <c r="A15" s="356" t="s">
        <v>242</v>
      </c>
      <c r="B15" s="311">
        <f>SUM('P7'!E7)</f>
        <v>733064</v>
      </c>
      <c r="C15" s="311">
        <f>SUM('P7'!F7)</f>
        <v>789950</v>
      </c>
    </row>
    <row r="16" spans="1:3" s="80" customFormat="1" ht="15" customHeight="1">
      <c r="A16" s="356" t="s">
        <v>356</v>
      </c>
      <c r="B16" s="311">
        <f>SUM('P8'!E7)</f>
        <v>51598</v>
      </c>
      <c r="C16" s="311">
        <f>SUM('P8'!F7)</f>
        <v>465</v>
      </c>
    </row>
    <row r="17" spans="1:3" s="80" customFormat="1" ht="15" customHeight="1">
      <c r="A17" s="357" t="s">
        <v>243</v>
      </c>
      <c r="B17" s="306">
        <f>SUM(B6-B7)</f>
        <v>-62810</v>
      </c>
      <c r="C17" s="306">
        <f>SUM(C6-C7)</f>
        <v>9259</v>
      </c>
    </row>
    <row r="18" spans="1:3" s="80" customFormat="1" ht="15" customHeight="1">
      <c r="A18" s="185" t="s">
        <v>321</v>
      </c>
      <c r="B18" s="308">
        <f>SUM(Príjmy!E96)</f>
        <v>50751</v>
      </c>
      <c r="C18" s="308">
        <f>SUM(Príjmy!F96)</f>
        <v>0</v>
      </c>
    </row>
    <row r="19" spans="1:3" s="80" customFormat="1" ht="15" customHeight="1">
      <c r="A19" s="185" t="s">
        <v>337</v>
      </c>
      <c r="B19" s="308">
        <f>SUM(B21:B28)</f>
        <v>158000</v>
      </c>
      <c r="C19" s="308">
        <f>SUM(C21:C28)</f>
        <v>152000</v>
      </c>
    </row>
    <row r="20" spans="1:3" s="80" customFormat="1" ht="15" customHeight="1">
      <c r="A20" s="353" t="s">
        <v>235</v>
      </c>
      <c r="B20" s="311"/>
      <c r="C20" s="470"/>
    </row>
    <row r="21" spans="1:3" s="80" customFormat="1" ht="15" customHeight="1">
      <c r="A21" s="354" t="s">
        <v>236</v>
      </c>
      <c r="B21" s="311">
        <f>SUM('P1'!G7)</f>
        <v>26000</v>
      </c>
      <c r="C21" s="311">
        <f>SUM('P1'!H7)</f>
        <v>20000</v>
      </c>
    </row>
    <row r="22" spans="1:3" s="80" customFormat="1" ht="15" customHeight="1">
      <c r="A22" s="355" t="s">
        <v>237</v>
      </c>
      <c r="B22" s="311">
        <f>SUM('P2'!G7)</f>
        <v>0</v>
      </c>
      <c r="C22" s="311">
        <f>SUM('P2'!H7)</f>
        <v>0</v>
      </c>
    </row>
    <row r="23" spans="1:3" s="80" customFormat="1" ht="15" customHeight="1">
      <c r="A23" s="355" t="s">
        <v>238</v>
      </c>
      <c r="B23" s="311">
        <f>SUM('P3'!G7)</f>
        <v>0</v>
      </c>
      <c r="C23" s="311">
        <f>SUM('P3'!H7)</f>
        <v>0</v>
      </c>
    </row>
    <row r="24" spans="1:3" s="80" customFormat="1" ht="15" customHeight="1">
      <c r="A24" s="355" t="s">
        <v>239</v>
      </c>
      <c r="B24" s="311">
        <f>SUM('P4'!G7)</f>
        <v>0</v>
      </c>
      <c r="C24" s="311">
        <f>SUM('P4'!H7)</f>
        <v>0</v>
      </c>
    </row>
    <row r="25" spans="1:3" s="80" customFormat="1" ht="15" customHeight="1">
      <c r="A25" s="355" t="s">
        <v>240</v>
      </c>
      <c r="B25" s="311">
        <f>SUM('P5'!G7)</f>
        <v>115000</v>
      </c>
      <c r="C25" s="311">
        <f>SUM('P5'!H7)</f>
        <v>132000</v>
      </c>
    </row>
    <row r="26" spans="1:3" s="80" customFormat="1" ht="15" customHeight="1">
      <c r="A26" s="355" t="s">
        <v>241</v>
      </c>
      <c r="B26" s="311">
        <f>SUM('P6'!G7)</f>
        <v>17000</v>
      </c>
      <c r="C26" s="311">
        <f>SUM('P6'!H7)</f>
        <v>0</v>
      </c>
    </row>
    <row r="27" spans="1:3" s="80" customFormat="1" ht="15" customHeight="1">
      <c r="A27" s="356" t="s">
        <v>242</v>
      </c>
      <c r="B27" s="311">
        <f>SUM('P7'!G7)</f>
        <v>0</v>
      </c>
      <c r="C27" s="311">
        <f>SUM('P7'!H7)</f>
        <v>0</v>
      </c>
    </row>
    <row r="28" spans="1:3" s="80" customFormat="1" ht="15" customHeight="1">
      <c r="A28" s="356" t="s">
        <v>356</v>
      </c>
      <c r="B28" s="311">
        <f>SUM('P8'!G7)</f>
        <v>0</v>
      </c>
      <c r="C28" s="311">
        <f>SUM('P8'!H7)</f>
        <v>0</v>
      </c>
    </row>
    <row r="29" spans="1:3" s="80" customFormat="1" ht="15" customHeight="1">
      <c r="A29" s="357" t="s">
        <v>338</v>
      </c>
      <c r="B29" s="306">
        <f>SUM(B18-B19)</f>
        <v>-107249</v>
      </c>
      <c r="C29" s="306">
        <f>SUM(C18-C19)</f>
        <v>-152000</v>
      </c>
    </row>
    <row r="30" spans="1:3" s="80" customFormat="1" ht="15" customHeight="1">
      <c r="A30" s="185" t="s">
        <v>339</v>
      </c>
      <c r="B30" s="308">
        <f>SUM(B6+B18)</f>
        <v>2221413</v>
      </c>
      <c r="C30" s="308">
        <f>SUM(C6+C18)</f>
        <v>2420501</v>
      </c>
    </row>
    <row r="31" spans="1:3" s="80" customFormat="1" ht="15" customHeight="1">
      <c r="A31" s="185" t="s">
        <v>340</v>
      </c>
      <c r="B31" s="308">
        <f>SUM(B7+B19)</f>
        <v>2391472</v>
      </c>
      <c r="C31" s="308">
        <f>SUM(C7+C19)</f>
        <v>2563242</v>
      </c>
    </row>
    <row r="32" spans="1:3" s="80" customFormat="1" ht="15" customHeight="1">
      <c r="A32" s="358" t="s">
        <v>244</v>
      </c>
      <c r="B32" s="307">
        <f>B30-B31</f>
        <v>-170059</v>
      </c>
      <c r="C32" s="307">
        <f>C30-C31</f>
        <v>-142741</v>
      </c>
    </row>
    <row r="33" spans="1:3" s="80" customFormat="1" ht="15" customHeight="1">
      <c r="A33" s="326" t="s">
        <v>203</v>
      </c>
      <c r="B33" s="310">
        <f>SUM(B34)</f>
        <v>170059</v>
      </c>
      <c r="C33" s="310">
        <f>SUM(C34)</f>
        <v>142741</v>
      </c>
    </row>
    <row r="34" spans="1:3" s="80" customFormat="1" ht="15" customHeight="1">
      <c r="A34" s="359" t="s">
        <v>204</v>
      </c>
      <c r="B34" s="312">
        <f>SUM(B35:B36)</f>
        <v>170059</v>
      </c>
      <c r="C34" s="312">
        <f>SUM(C35:C36)</f>
        <v>142741</v>
      </c>
    </row>
    <row r="35" spans="1:3" s="80" customFormat="1" ht="15" customHeight="1">
      <c r="A35" s="361" t="s">
        <v>496</v>
      </c>
      <c r="B35" s="311">
        <f>SUM(Príjmy!E101)</f>
        <v>30450</v>
      </c>
      <c r="C35" s="311">
        <f>SUM(Príjmy!F101)</f>
        <v>465</v>
      </c>
    </row>
    <row r="36" spans="1:6" s="80" customFormat="1" ht="15" customHeight="1">
      <c r="A36" s="360" t="s">
        <v>63</v>
      </c>
      <c r="B36" s="311">
        <f>SUM(Príjmy!E103)</f>
        <v>139609</v>
      </c>
      <c r="C36" s="311">
        <f>SUM(Príjmy!F103)</f>
        <v>142276</v>
      </c>
      <c r="F36" s="82"/>
    </row>
    <row r="37" spans="1:3" s="80" customFormat="1" ht="15" customHeight="1">
      <c r="A37" s="362" t="s">
        <v>19</v>
      </c>
      <c r="B37" s="316">
        <f>B30-B31+B33</f>
        <v>0</v>
      </c>
      <c r="C37" s="316">
        <f>C30-C31+C33</f>
        <v>0</v>
      </c>
    </row>
    <row r="38" ht="13.5" customHeight="1">
      <c r="A38" s="5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2.75">
      <c r="A83" s="11"/>
    </row>
    <row r="84" ht="12.75">
      <c r="A84" s="42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8"/>
    </row>
    <row r="96" ht="12.75">
      <c r="A96" s="8"/>
    </row>
    <row r="97" ht="12.75">
      <c r="A97" s="11"/>
    </row>
    <row r="98" ht="12.75">
      <c r="A98" s="11"/>
    </row>
    <row r="99" ht="12.75">
      <c r="A99" s="40"/>
    </row>
    <row r="100" ht="12.75">
      <c r="A100" s="39"/>
    </row>
    <row r="101" ht="12.75">
      <c r="A101" s="41"/>
    </row>
    <row r="102" ht="12.75">
      <c r="A102" s="39"/>
    </row>
    <row r="103" ht="12.75">
      <c r="A103" s="41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</sheetData>
  <sheetProtection/>
  <mergeCells count="4">
    <mergeCell ref="A1:C1"/>
    <mergeCell ref="A3:A5"/>
    <mergeCell ref="B3:B5"/>
    <mergeCell ref="C3:C5"/>
  </mergeCells>
  <printOptions horizontalCentered="1"/>
  <pageMargins left="0.2362204724409449" right="0.2362204724409449" top="0.7480314960629921" bottom="0.7480314960629921" header="0.31496062992125984" footer="0.31496062992125984"/>
  <pageSetup firstPageNumber="14" useFirstPageNumber="1"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0"/>
  <sheetViews>
    <sheetView view="pageBreakPreview" zoomScaleSheetLayoutView="100" zoomScalePageLayoutView="0" workbookViewId="0" topLeftCell="A1">
      <selection activeCell="E80" sqref="E80"/>
    </sheetView>
  </sheetViews>
  <sheetFormatPr defaultColWidth="9.140625" defaultRowHeight="12.75"/>
  <cols>
    <col min="1" max="1" width="7.28125" style="0" customWidth="1"/>
    <col min="2" max="2" width="6.421875" style="0" customWidth="1"/>
    <col min="3" max="3" width="9.421875" style="0" customWidth="1"/>
    <col min="4" max="4" width="52.421875" style="0" customWidth="1"/>
    <col min="5" max="5" width="8.8515625" style="0" customWidth="1"/>
    <col min="6" max="10" width="8.57421875" style="0" customWidth="1"/>
    <col min="11" max="11" width="8.8515625" style="34" customWidth="1"/>
    <col min="13" max="13" width="13.140625" style="0" customWidth="1"/>
  </cols>
  <sheetData>
    <row r="1" spans="1:11" s="30" customFormat="1" ht="15">
      <c r="A1" s="472" t="s">
        <v>478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ht="12.75" customHeight="1">
      <c r="A2" s="130"/>
      <c r="B2" s="131"/>
      <c r="C2" s="131"/>
      <c r="D2" s="132"/>
      <c r="E2" s="132"/>
      <c r="F2" s="132"/>
      <c r="G2" s="132"/>
      <c r="H2" s="133"/>
      <c r="I2" s="133"/>
      <c r="J2" s="133"/>
      <c r="K2" s="134"/>
    </row>
    <row r="3" spans="1:11" s="31" customFormat="1" ht="12.75">
      <c r="A3" s="363" t="s">
        <v>64</v>
      </c>
      <c r="B3" s="9"/>
      <c r="C3" s="9"/>
      <c r="D3" s="364"/>
      <c r="E3" s="142"/>
      <c r="F3" s="142"/>
      <c r="G3" s="142"/>
      <c r="H3" s="142"/>
      <c r="I3" s="132"/>
      <c r="J3" s="132"/>
      <c r="K3" s="217"/>
    </row>
    <row r="4" spans="1:11" s="25" customFormat="1" ht="33.75" customHeight="1">
      <c r="A4" s="149" t="s">
        <v>169</v>
      </c>
      <c r="B4" s="149" t="s">
        <v>170</v>
      </c>
      <c r="C4" s="149" t="s">
        <v>171</v>
      </c>
      <c r="D4" s="149" t="s">
        <v>65</v>
      </c>
      <c r="E4" s="149" t="s">
        <v>454</v>
      </c>
      <c r="F4" s="149" t="s">
        <v>485</v>
      </c>
      <c r="G4" s="231" t="s">
        <v>468</v>
      </c>
      <c r="H4" s="149" t="s">
        <v>503</v>
      </c>
      <c r="I4" s="149" t="s">
        <v>459</v>
      </c>
      <c r="J4" s="149" t="s">
        <v>455</v>
      </c>
      <c r="K4" s="149" t="s">
        <v>504</v>
      </c>
    </row>
    <row r="5" spans="1:11" ht="12.75">
      <c r="A5" s="152">
        <v>100</v>
      </c>
      <c r="B5" s="152"/>
      <c r="C5" s="153"/>
      <c r="D5" s="365" t="s">
        <v>66</v>
      </c>
      <c r="E5" s="366">
        <f>SUM(E6+E8)</f>
        <v>657472</v>
      </c>
      <c r="F5" s="366">
        <f aca="true" t="shared" si="0" ref="F5:K5">SUM(F6+F8)</f>
        <v>665645</v>
      </c>
      <c r="G5" s="195">
        <f>SUM(G6+G8)</f>
        <v>706321</v>
      </c>
      <c r="H5" s="195">
        <f>SUM(H6+H8)</f>
        <v>706321</v>
      </c>
      <c r="I5" s="195">
        <f>SUM(I6+I8)</f>
        <v>782236</v>
      </c>
      <c r="J5" s="366">
        <f t="shared" si="0"/>
        <v>759000</v>
      </c>
      <c r="K5" s="366">
        <f t="shared" si="0"/>
        <v>759000</v>
      </c>
    </row>
    <row r="6" spans="1:11" ht="12.75">
      <c r="A6" s="156">
        <v>110</v>
      </c>
      <c r="B6" s="156"/>
      <c r="C6" s="157"/>
      <c r="D6" s="164" t="s">
        <v>73</v>
      </c>
      <c r="E6" s="367">
        <f aca="true" t="shared" si="1" ref="E6:K6">E7</f>
        <v>648992</v>
      </c>
      <c r="F6" s="367">
        <f t="shared" si="1"/>
        <v>656934</v>
      </c>
      <c r="G6" s="197">
        <f t="shared" si="1"/>
        <v>695209</v>
      </c>
      <c r="H6" s="197">
        <f t="shared" si="1"/>
        <v>695209</v>
      </c>
      <c r="I6" s="197">
        <f>I7</f>
        <v>725472</v>
      </c>
      <c r="J6" s="367">
        <f t="shared" si="1"/>
        <v>750000</v>
      </c>
      <c r="K6" s="367">
        <f t="shared" si="1"/>
        <v>750000</v>
      </c>
    </row>
    <row r="7" spans="1:11" ht="12.75">
      <c r="A7" s="160"/>
      <c r="B7" s="160">
        <v>111</v>
      </c>
      <c r="C7" s="161" t="s">
        <v>34</v>
      </c>
      <c r="D7" s="165" t="s">
        <v>67</v>
      </c>
      <c r="E7" s="368">
        <v>648992</v>
      </c>
      <c r="F7" s="368">
        <v>656934</v>
      </c>
      <c r="G7" s="230">
        <v>695209</v>
      </c>
      <c r="H7" s="230">
        <v>695209</v>
      </c>
      <c r="I7" s="459">
        <v>725472</v>
      </c>
      <c r="J7" s="368">
        <v>750000</v>
      </c>
      <c r="K7" s="368">
        <v>750000</v>
      </c>
    </row>
    <row r="8" spans="1:11" ht="12.75">
      <c r="A8" s="163">
        <v>130</v>
      </c>
      <c r="B8" s="163"/>
      <c r="C8" s="328"/>
      <c r="D8" s="164" t="s">
        <v>351</v>
      </c>
      <c r="E8" s="367">
        <f aca="true" t="shared" si="2" ref="E8:K8">SUM(E9:E10)</f>
        <v>8480</v>
      </c>
      <c r="F8" s="367">
        <f t="shared" si="2"/>
        <v>8711</v>
      </c>
      <c r="G8" s="380">
        <f>SUM(G9:G10)</f>
        <v>11112</v>
      </c>
      <c r="H8" s="380">
        <f>SUM(H9:H10)</f>
        <v>11112</v>
      </c>
      <c r="I8" s="197">
        <f>SUM(I9:I10)</f>
        <v>56764</v>
      </c>
      <c r="J8" s="367">
        <f t="shared" si="2"/>
        <v>9000</v>
      </c>
      <c r="K8" s="367">
        <f t="shared" si="2"/>
        <v>9000</v>
      </c>
    </row>
    <row r="9" spans="1:11" ht="12.75">
      <c r="A9" s="160"/>
      <c r="B9" s="160">
        <v>133</v>
      </c>
      <c r="C9" s="161" t="s">
        <v>35</v>
      </c>
      <c r="D9" s="165" t="s">
        <v>352</v>
      </c>
      <c r="E9" s="368">
        <v>8480</v>
      </c>
      <c r="F9" s="368">
        <v>8711</v>
      </c>
      <c r="G9" s="230">
        <v>8472</v>
      </c>
      <c r="H9" s="230">
        <v>8472</v>
      </c>
      <c r="I9" s="459">
        <v>9040</v>
      </c>
      <c r="J9" s="368">
        <v>9000</v>
      </c>
      <c r="K9" s="368">
        <v>9000</v>
      </c>
    </row>
    <row r="10" spans="1:11" ht="12.75">
      <c r="A10" s="160"/>
      <c r="B10" s="160"/>
      <c r="C10" s="161" t="s">
        <v>469</v>
      </c>
      <c r="D10" s="165" t="s">
        <v>470</v>
      </c>
      <c r="E10" s="368">
        <v>0</v>
      </c>
      <c r="F10" s="368">
        <v>0</v>
      </c>
      <c r="G10" s="230">
        <v>2640</v>
      </c>
      <c r="H10" s="230">
        <v>2640</v>
      </c>
      <c r="I10" s="459">
        <v>47724</v>
      </c>
      <c r="J10" s="368">
        <v>0</v>
      </c>
      <c r="K10" s="368">
        <v>0</v>
      </c>
    </row>
    <row r="11" spans="1:11" ht="12.75">
      <c r="A11" s="152">
        <v>200</v>
      </c>
      <c r="B11" s="152"/>
      <c r="C11" s="153"/>
      <c r="D11" s="365" t="s">
        <v>68</v>
      </c>
      <c r="E11" s="369">
        <f aca="true" t="shared" si="3" ref="E11:K11">E12+E23+E45+E47</f>
        <v>331870</v>
      </c>
      <c r="F11" s="369">
        <f t="shared" si="3"/>
        <v>337377</v>
      </c>
      <c r="G11" s="228">
        <f t="shared" si="3"/>
        <v>345916</v>
      </c>
      <c r="H11" s="228">
        <f t="shared" si="3"/>
        <v>357666</v>
      </c>
      <c r="I11" s="228">
        <f t="shared" si="3"/>
        <v>353978</v>
      </c>
      <c r="J11" s="369">
        <f t="shared" si="3"/>
        <v>365030</v>
      </c>
      <c r="K11" s="369">
        <f t="shared" si="3"/>
        <v>365030</v>
      </c>
    </row>
    <row r="12" spans="1:11" ht="12.75" customHeight="1">
      <c r="A12" s="156">
        <v>210</v>
      </c>
      <c r="B12" s="156"/>
      <c r="C12" s="157"/>
      <c r="D12" s="164" t="s">
        <v>75</v>
      </c>
      <c r="E12" s="370">
        <f aca="true" t="shared" si="4" ref="E12:K12">SUM(E13)</f>
        <v>44360</v>
      </c>
      <c r="F12" s="370">
        <f t="shared" si="4"/>
        <v>47627</v>
      </c>
      <c r="G12" s="229">
        <f>G13</f>
        <v>44280</v>
      </c>
      <c r="H12" s="229">
        <f>H13</f>
        <v>44280</v>
      </c>
      <c r="I12" s="229">
        <f>I13</f>
        <v>43777</v>
      </c>
      <c r="J12" s="370">
        <f t="shared" si="4"/>
        <v>45880</v>
      </c>
      <c r="K12" s="370">
        <f t="shared" si="4"/>
        <v>45880</v>
      </c>
    </row>
    <row r="13" spans="1:11" ht="12.75">
      <c r="A13" s="156"/>
      <c r="B13" s="156">
        <v>212</v>
      </c>
      <c r="C13" s="157"/>
      <c r="D13" s="164" t="s">
        <v>74</v>
      </c>
      <c r="E13" s="367">
        <f aca="true" t="shared" si="5" ref="E13:K13">SUM(E14:E22)</f>
        <v>44360</v>
      </c>
      <c r="F13" s="367">
        <f t="shared" si="5"/>
        <v>47627</v>
      </c>
      <c r="G13" s="197">
        <f t="shared" si="5"/>
        <v>44280</v>
      </c>
      <c r="H13" s="197">
        <f t="shared" si="5"/>
        <v>44280</v>
      </c>
      <c r="I13" s="197">
        <f t="shared" si="5"/>
        <v>43777</v>
      </c>
      <c r="J13" s="367">
        <f t="shared" si="5"/>
        <v>45880</v>
      </c>
      <c r="K13" s="367">
        <f t="shared" si="5"/>
        <v>45880</v>
      </c>
    </row>
    <row r="14" spans="1:11" ht="12.75">
      <c r="A14" s="160"/>
      <c r="B14" s="160"/>
      <c r="C14" s="161" t="s">
        <v>35</v>
      </c>
      <c r="D14" s="235" t="s">
        <v>149</v>
      </c>
      <c r="E14" s="371">
        <v>2379</v>
      </c>
      <c r="F14" s="167">
        <v>2379</v>
      </c>
      <c r="G14" s="230">
        <v>2379</v>
      </c>
      <c r="H14" s="230">
        <v>2379</v>
      </c>
      <c r="I14" s="459">
        <v>2379</v>
      </c>
      <c r="J14" s="371">
        <v>2380</v>
      </c>
      <c r="K14" s="371">
        <v>2380</v>
      </c>
    </row>
    <row r="15" spans="1:11" ht="12.75">
      <c r="A15" s="160"/>
      <c r="B15" s="160"/>
      <c r="C15" s="161" t="s">
        <v>36</v>
      </c>
      <c r="D15" s="235" t="s">
        <v>69</v>
      </c>
      <c r="E15" s="371">
        <v>1983</v>
      </c>
      <c r="F15" s="167">
        <v>1962</v>
      </c>
      <c r="G15" s="230">
        <v>1962</v>
      </c>
      <c r="H15" s="230">
        <v>1962</v>
      </c>
      <c r="I15" s="459">
        <v>1455</v>
      </c>
      <c r="J15" s="371">
        <v>2000</v>
      </c>
      <c r="K15" s="371">
        <v>2000</v>
      </c>
    </row>
    <row r="16" spans="1:11" ht="12.75">
      <c r="A16" s="160"/>
      <c r="B16" s="160"/>
      <c r="C16" s="161" t="s">
        <v>36</v>
      </c>
      <c r="D16" s="235" t="s">
        <v>363</v>
      </c>
      <c r="E16" s="368">
        <v>1598</v>
      </c>
      <c r="F16" s="167">
        <v>1638</v>
      </c>
      <c r="G16" s="230">
        <v>1638</v>
      </c>
      <c r="H16" s="230">
        <v>1638</v>
      </c>
      <c r="I16" s="459">
        <v>1147</v>
      </c>
      <c r="J16" s="368">
        <v>1700</v>
      </c>
      <c r="K16" s="368">
        <v>1700</v>
      </c>
    </row>
    <row r="17" spans="1:11" ht="12.75">
      <c r="A17" s="160"/>
      <c r="B17" s="160"/>
      <c r="C17" s="161" t="s">
        <v>36</v>
      </c>
      <c r="D17" s="235" t="s">
        <v>384</v>
      </c>
      <c r="E17" s="368">
        <v>0</v>
      </c>
      <c r="F17" s="167">
        <v>5662</v>
      </c>
      <c r="G17" s="230">
        <v>5000</v>
      </c>
      <c r="H17" s="230">
        <v>5000</v>
      </c>
      <c r="I17" s="459">
        <v>4000</v>
      </c>
      <c r="J17" s="368">
        <v>6000</v>
      </c>
      <c r="K17" s="368">
        <v>6000</v>
      </c>
    </row>
    <row r="18" spans="1:11" ht="12.75">
      <c r="A18" s="160"/>
      <c r="B18" s="160"/>
      <c r="C18" s="161" t="s">
        <v>36</v>
      </c>
      <c r="D18" s="239" t="s">
        <v>437</v>
      </c>
      <c r="E18" s="368">
        <v>88</v>
      </c>
      <c r="F18" s="167">
        <v>0</v>
      </c>
      <c r="G18" s="230">
        <v>700</v>
      </c>
      <c r="H18" s="230">
        <v>700</v>
      </c>
      <c r="I18" s="459">
        <v>400</v>
      </c>
      <c r="J18" s="368">
        <v>400</v>
      </c>
      <c r="K18" s="368">
        <v>400</v>
      </c>
    </row>
    <row r="19" spans="1:11" ht="12.75">
      <c r="A19" s="160"/>
      <c r="B19" s="160"/>
      <c r="C19" s="166" t="s">
        <v>34</v>
      </c>
      <c r="D19" s="240" t="s">
        <v>70</v>
      </c>
      <c r="E19" s="368">
        <v>19246</v>
      </c>
      <c r="F19" s="167">
        <v>23008</v>
      </c>
      <c r="G19" s="230">
        <v>19201</v>
      </c>
      <c r="H19" s="230">
        <v>19201</v>
      </c>
      <c r="I19" s="459">
        <v>20096</v>
      </c>
      <c r="J19" s="368">
        <v>20000</v>
      </c>
      <c r="K19" s="368">
        <v>20000</v>
      </c>
    </row>
    <row r="20" spans="1:11" ht="12.75">
      <c r="A20" s="160"/>
      <c r="B20" s="160"/>
      <c r="C20" s="166" t="s">
        <v>34</v>
      </c>
      <c r="D20" s="240" t="s">
        <v>384</v>
      </c>
      <c r="E20" s="368">
        <v>6960</v>
      </c>
      <c r="F20" s="167">
        <v>0</v>
      </c>
      <c r="G20" s="230">
        <v>0</v>
      </c>
      <c r="H20" s="230">
        <v>0</v>
      </c>
      <c r="I20" s="459">
        <v>0</v>
      </c>
      <c r="J20" s="463">
        <v>0</v>
      </c>
      <c r="K20" s="463">
        <v>0</v>
      </c>
    </row>
    <row r="21" spans="1:11" ht="12.75">
      <c r="A21" s="160"/>
      <c r="B21" s="160"/>
      <c r="C21" s="166" t="s">
        <v>38</v>
      </c>
      <c r="D21" s="240" t="s">
        <v>385</v>
      </c>
      <c r="E21" s="368">
        <v>11965</v>
      </c>
      <c r="F21" s="167">
        <v>12978</v>
      </c>
      <c r="G21" s="230">
        <v>13000</v>
      </c>
      <c r="H21" s="230">
        <v>13000</v>
      </c>
      <c r="I21" s="459">
        <v>14000</v>
      </c>
      <c r="J21" s="463">
        <v>13000</v>
      </c>
      <c r="K21" s="463">
        <v>13000</v>
      </c>
    </row>
    <row r="22" spans="1:11" ht="12.75">
      <c r="A22" s="160"/>
      <c r="B22" s="160"/>
      <c r="C22" s="166" t="s">
        <v>38</v>
      </c>
      <c r="D22" s="239" t="s">
        <v>438</v>
      </c>
      <c r="E22" s="368">
        <v>141</v>
      </c>
      <c r="F22" s="167">
        <v>0</v>
      </c>
      <c r="G22" s="230">
        <v>400</v>
      </c>
      <c r="H22" s="230">
        <v>400</v>
      </c>
      <c r="I22" s="459">
        <v>300</v>
      </c>
      <c r="J22" s="463">
        <v>400</v>
      </c>
      <c r="K22" s="463">
        <v>400</v>
      </c>
    </row>
    <row r="23" spans="1:11" s="22" customFormat="1" ht="12.75" customHeight="1">
      <c r="A23" s="156">
        <v>220</v>
      </c>
      <c r="B23" s="156"/>
      <c r="C23" s="157"/>
      <c r="D23" s="164" t="s">
        <v>76</v>
      </c>
      <c r="E23" s="367">
        <f>E24+E32+E34</f>
        <v>248388</v>
      </c>
      <c r="F23" s="367">
        <f aca="true" t="shared" si="6" ref="F23:K23">F24+F32+F34</f>
        <v>262100</v>
      </c>
      <c r="G23" s="197">
        <f>G24+G32+G34</f>
        <v>290931</v>
      </c>
      <c r="H23" s="197">
        <f>H24+H32+H34</f>
        <v>302431</v>
      </c>
      <c r="I23" s="197">
        <f>I24+I32+I34</f>
        <v>299515</v>
      </c>
      <c r="J23" s="367">
        <f t="shared" si="6"/>
        <v>307850</v>
      </c>
      <c r="K23" s="367">
        <f t="shared" si="6"/>
        <v>307850</v>
      </c>
    </row>
    <row r="24" spans="1:11" ht="12.75">
      <c r="A24" s="156"/>
      <c r="B24" s="156">
        <v>221</v>
      </c>
      <c r="C24" s="157"/>
      <c r="D24" s="164" t="s">
        <v>77</v>
      </c>
      <c r="E24" s="367">
        <f>SUM(E25:E31)</f>
        <v>22546</v>
      </c>
      <c r="F24" s="367">
        <f aca="true" t="shared" si="7" ref="F24:K24">SUM(F25:F31)</f>
        <v>19221</v>
      </c>
      <c r="G24" s="197">
        <f>SUM(G25:G31)</f>
        <v>20900</v>
      </c>
      <c r="H24" s="197">
        <f>SUM(H25:H31)</f>
        <v>20900</v>
      </c>
      <c r="I24" s="197">
        <f>SUM(I25:I31)</f>
        <v>18750</v>
      </c>
      <c r="J24" s="367">
        <f t="shared" si="7"/>
        <v>21650</v>
      </c>
      <c r="K24" s="367">
        <f t="shared" si="7"/>
        <v>21650</v>
      </c>
    </row>
    <row r="25" spans="1:11" ht="12.75">
      <c r="A25" s="160"/>
      <c r="B25" s="160"/>
      <c r="C25" s="161" t="s">
        <v>36</v>
      </c>
      <c r="D25" s="162" t="s">
        <v>479</v>
      </c>
      <c r="E25" s="368">
        <v>905</v>
      </c>
      <c r="F25" s="167">
        <v>782</v>
      </c>
      <c r="G25" s="230">
        <v>850</v>
      </c>
      <c r="H25" s="230">
        <v>850</v>
      </c>
      <c r="I25" s="230">
        <v>750</v>
      </c>
      <c r="J25" s="368">
        <v>1000</v>
      </c>
      <c r="K25" s="368">
        <v>1000</v>
      </c>
    </row>
    <row r="26" spans="1:11" ht="12.75">
      <c r="A26" s="160"/>
      <c r="B26" s="160"/>
      <c r="C26" s="161" t="s">
        <v>36</v>
      </c>
      <c r="D26" s="162" t="s">
        <v>480</v>
      </c>
      <c r="E26" s="368">
        <v>300</v>
      </c>
      <c r="F26" s="167">
        <v>100</v>
      </c>
      <c r="G26" s="230">
        <v>100</v>
      </c>
      <c r="H26" s="230">
        <v>100</v>
      </c>
      <c r="I26" s="230">
        <v>100</v>
      </c>
      <c r="J26" s="368">
        <v>100</v>
      </c>
      <c r="K26" s="368">
        <v>100</v>
      </c>
    </row>
    <row r="27" spans="1:11" ht="12.75">
      <c r="A27" s="160"/>
      <c r="B27" s="160"/>
      <c r="C27" s="161" t="s">
        <v>36</v>
      </c>
      <c r="D27" s="162" t="s">
        <v>481</v>
      </c>
      <c r="E27" s="207">
        <v>19965</v>
      </c>
      <c r="F27" s="167">
        <v>17234</v>
      </c>
      <c r="G27" s="230">
        <v>18500</v>
      </c>
      <c r="H27" s="230">
        <v>18500</v>
      </c>
      <c r="I27" s="230">
        <v>17000</v>
      </c>
      <c r="J27" s="207">
        <v>19000</v>
      </c>
      <c r="K27" s="207">
        <v>19000</v>
      </c>
    </row>
    <row r="28" spans="1:11" ht="12.75">
      <c r="A28" s="160"/>
      <c r="B28" s="160"/>
      <c r="C28" s="161" t="s">
        <v>36</v>
      </c>
      <c r="D28" s="162" t="s">
        <v>482</v>
      </c>
      <c r="E28" s="207">
        <v>139</v>
      </c>
      <c r="F28" s="167">
        <v>97</v>
      </c>
      <c r="G28" s="230">
        <v>150</v>
      </c>
      <c r="H28" s="230">
        <v>150</v>
      </c>
      <c r="I28" s="230">
        <v>100</v>
      </c>
      <c r="J28" s="368">
        <v>150</v>
      </c>
      <c r="K28" s="368">
        <v>150</v>
      </c>
    </row>
    <row r="29" spans="1:11" ht="12.75">
      <c r="A29" s="160"/>
      <c r="B29" s="160"/>
      <c r="C29" s="161" t="s">
        <v>36</v>
      </c>
      <c r="D29" s="162" t="s">
        <v>483</v>
      </c>
      <c r="E29" s="207">
        <v>399</v>
      </c>
      <c r="F29" s="167">
        <v>455</v>
      </c>
      <c r="G29" s="230">
        <v>500</v>
      </c>
      <c r="H29" s="230">
        <v>500</v>
      </c>
      <c r="I29" s="230">
        <v>450</v>
      </c>
      <c r="J29" s="207">
        <v>500</v>
      </c>
      <c r="K29" s="207">
        <v>500</v>
      </c>
    </row>
    <row r="30" spans="1:11" ht="12.75">
      <c r="A30" s="160"/>
      <c r="B30" s="160"/>
      <c r="C30" s="161" t="s">
        <v>36</v>
      </c>
      <c r="D30" s="162" t="s">
        <v>484</v>
      </c>
      <c r="E30" s="207">
        <v>184</v>
      </c>
      <c r="F30" s="167">
        <v>129</v>
      </c>
      <c r="G30" s="230">
        <v>150</v>
      </c>
      <c r="H30" s="230">
        <v>150</v>
      </c>
      <c r="I30" s="230">
        <v>50</v>
      </c>
      <c r="J30" s="207">
        <v>200</v>
      </c>
      <c r="K30" s="207">
        <v>200</v>
      </c>
    </row>
    <row r="31" spans="1:11" ht="12.75">
      <c r="A31" s="160"/>
      <c r="B31" s="160"/>
      <c r="C31" s="161" t="s">
        <v>38</v>
      </c>
      <c r="D31" s="162" t="s">
        <v>465</v>
      </c>
      <c r="E31" s="207">
        <v>654</v>
      </c>
      <c r="F31" s="167">
        <v>424</v>
      </c>
      <c r="G31" s="230">
        <v>650</v>
      </c>
      <c r="H31" s="230">
        <v>650</v>
      </c>
      <c r="I31" s="230">
        <v>300</v>
      </c>
      <c r="J31" s="207">
        <v>700</v>
      </c>
      <c r="K31" s="207">
        <v>700</v>
      </c>
    </row>
    <row r="32" spans="1:11" ht="12.75">
      <c r="A32" s="156"/>
      <c r="B32" s="156">
        <v>222</v>
      </c>
      <c r="C32" s="157"/>
      <c r="D32" s="164" t="s">
        <v>5</v>
      </c>
      <c r="E32" s="367">
        <f aca="true" t="shared" si="8" ref="E32:K32">E33</f>
        <v>766</v>
      </c>
      <c r="F32" s="367">
        <f t="shared" si="8"/>
        <v>2357</v>
      </c>
      <c r="G32" s="197">
        <f>G33</f>
        <v>274</v>
      </c>
      <c r="H32" s="197">
        <f>H33</f>
        <v>274</v>
      </c>
      <c r="I32" s="197">
        <f>I33</f>
        <v>180</v>
      </c>
      <c r="J32" s="367">
        <f t="shared" si="8"/>
        <v>300</v>
      </c>
      <c r="K32" s="367">
        <f t="shared" si="8"/>
        <v>300</v>
      </c>
    </row>
    <row r="33" spans="1:11" ht="12.75">
      <c r="A33" s="160"/>
      <c r="B33" s="160"/>
      <c r="C33" s="161" t="s">
        <v>34</v>
      </c>
      <c r="D33" s="165" t="s">
        <v>6</v>
      </c>
      <c r="E33" s="368">
        <v>766</v>
      </c>
      <c r="F33" s="167">
        <v>2357</v>
      </c>
      <c r="G33" s="230">
        <v>274</v>
      </c>
      <c r="H33" s="230">
        <v>274</v>
      </c>
      <c r="I33" s="459">
        <v>180</v>
      </c>
      <c r="J33" s="207">
        <v>300</v>
      </c>
      <c r="K33" s="207">
        <v>300</v>
      </c>
    </row>
    <row r="34" spans="1:11" ht="12.75">
      <c r="A34" s="156"/>
      <c r="B34" s="156">
        <v>223</v>
      </c>
      <c r="C34" s="157"/>
      <c r="D34" s="164" t="s">
        <v>7</v>
      </c>
      <c r="E34" s="367">
        <f aca="true" t="shared" si="9" ref="E34:K34">SUM(E35:E44)</f>
        <v>225076</v>
      </c>
      <c r="F34" s="367">
        <f t="shared" si="9"/>
        <v>240522</v>
      </c>
      <c r="G34" s="197">
        <f t="shared" si="9"/>
        <v>269757</v>
      </c>
      <c r="H34" s="197">
        <f t="shared" si="9"/>
        <v>281257</v>
      </c>
      <c r="I34" s="197">
        <f t="shared" si="9"/>
        <v>280585</v>
      </c>
      <c r="J34" s="367">
        <f t="shared" si="9"/>
        <v>285900</v>
      </c>
      <c r="K34" s="367">
        <f t="shared" si="9"/>
        <v>285900</v>
      </c>
    </row>
    <row r="35" spans="1:11" ht="12.75">
      <c r="A35" s="160"/>
      <c r="B35" s="160"/>
      <c r="C35" s="161" t="s">
        <v>35</v>
      </c>
      <c r="D35" s="165" t="s">
        <v>513</v>
      </c>
      <c r="E35" s="368">
        <v>30</v>
      </c>
      <c r="F35" s="167">
        <v>0</v>
      </c>
      <c r="G35" s="230">
        <v>0</v>
      </c>
      <c r="H35" s="230">
        <v>0</v>
      </c>
      <c r="I35" s="459">
        <v>0</v>
      </c>
      <c r="J35" s="368">
        <v>100</v>
      </c>
      <c r="K35" s="368">
        <v>100</v>
      </c>
    </row>
    <row r="36" spans="1:11" ht="12.75">
      <c r="A36" s="160"/>
      <c r="B36" s="160"/>
      <c r="C36" s="161" t="s">
        <v>35</v>
      </c>
      <c r="D36" s="165" t="s">
        <v>198</v>
      </c>
      <c r="E36" s="371">
        <v>64288</v>
      </c>
      <c r="F36" s="167">
        <v>60455</v>
      </c>
      <c r="G36" s="230">
        <v>65000</v>
      </c>
      <c r="H36" s="230">
        <v>65000</v>
      </c>
      <c r="I36" s="230">
        <v>65000</v>
      </c>
      <c r="J36" s="368">
        <v>67000</v>
      </c>
      <c r="K36" s="368">
        <v>67000</v>
      </c>
    </row>
    <row r="37" spans="1:11" ht="12.75">
      <c r="A37" s="160"/>
      <c r="B37" s="160"/>
      <c r="C37" s="161" t="s">
        <v>35</v>
      </c>
      <c r="D37" s="165" t="s">
        <v>199</v>
      </c>
      <c r="E37" s="371">
        <v>94093</v>
      </c>
      <c r="F37" s="167">
        <v>126264</v>
      </c>
      <c r="G37" s="230">
        <v>140500</v>
      </c>
      <c r="H37" s="230">
        <v>140500</v>
      </c>
      <c r="I37" s="230">
        <v>140500</v>
      </c>
      <c r="J37" s="368">
        <v>150000</v>
      </c>
      <c r="K37" s="368">
        <v>150000</v>
      </c>
    </row>
    <row r="38" spans="1:11" ht="12.75">
      <c r="A38" s="160"/>
      <c r="B38" s="160"/>
      <c r="C38" s="161" t="s">
        <v>35</v>
      </c>
      <c r="D38" s="165" t="s">
        <v>200</v>
      </c>
      <c r="E38" s="368">
        <v>1188</v>
      </c>
      <c r="F38" s="167">
        <v>1065</v>
      </c>
      <c r="G38" s="230">
        <v>1200</v>
      </c>
      <c r="H38" s="230">
        <v>1200</v>
      </c>
      <c r="I38" s="459">
        <v>1200</v>
      </c>
      <c r="J38" s="368">
        <v>1300</v>
      </c>
      <c r="K38" s="368">
        <v>1300</v>
      </c>
    </row>
    <row r="39" spans="1:11" ht="12.75">
      <c r="A39" s="160"/>
      <c r="B39" s="160"/>
      <c r="C39" s="161" t="s">
        <v>35</v>
      </c>
      <c r="D39" s="165" t="s">
        <v>201</v>
      </c>
      <c r="E39" s="368">
        <v>4617</v>
      </c>
      <c r="F39" s="167">
        <v>6184</v>
      </c>
      <c r="G39" s="230">
        <v>5793</v>
      </c>
      <c r="H39" s="230">
        <v>5793</v>
      </c>
      <c r="I39" s="459">
        <v>6671</v>
      </c>
      <c r="J39" s="368">
        <v>6000</v>
      </c>
      <c r="K39" s="368">
        <v>6000</v>
      </c>
    </row>
    <row r="40" spans="1:11" ht="12.75">
      <c r="A40" s="160"/>
      <c r="B40" s="160"/>
      <c r="C40" s="161" t="s">
        <v>35</v>
      </c>
      <c r="D40" s="165" t="s">
        <v>202</v>
      </c>
      <c r="E40" s="368">
        <v>2160</v>
      </c>
      <c r="F40" s="167">
        <v>0</v>
      </c>
      <c r="G40" s="230">
        <v>2200</v>
      </c>
      <c r="H40" s="230">
        <v>2200</v>
      </c>
      <c r="I40" s="459">
        <v>2200</v>
      </c>
      <c r="J40" s="368">
        <v>2000</v>
      </c>
      <c r="K40" s="368">
        <v>2000</v>
      </c>
    </row>
    <row r="41" spans="1:11" ht="12.75">
      <c r="A41" s="160"/>
      <c r="B41" s="160"/>
      <c r="C41" s="161" t="s">
        <v>35</v>
      </c>
      <c r="D41" s="235" t="s">
        <v>430</v>
      </c>
      <c r="E41" s="368">
        <v>221</v>
      </c>
      <c r="F41" s="167">
        <v>0</v>
      </c>
      <c r="G41" s="230">
        <v>200</v>
      </c>
      <c r="H41" s="230">
        <v>200</v>
      </c>
      <c r="I41" s="459">
        <v>200</v>
      </c>
      <c r="J41" s="368">
        <v>200</v>
      </c>
      <c r="K41" s="368">
        <v>200</v>
      </c>
    </row>
    <row r="42" spans="1:11" ht="12.75">
      <c r="A42" s="160"/>
      <c r="B42" s="160"/>
      <c r="C42" s="161" t="s">
        <v>35</v>
      </c>
      <c r="D42" s="165" t="s">
        <v>231</v>
      </c>
      <c r="E42" s="368">
        <v>539</v>
      </c>
      <c r="F42" s="167">
        <v>0</v>
      </c>
      <c r="G42" s="230">
        <v>550</v>
      </c>
      <c r="H42" s="230">
        <v>550</v>
      </c>
      <c r="I42" s="459">
        <v>500</v>
      </c>
      <c r="J42" s="368">
        <v>600</v>
      </c>
      <c r="K42" s="368">
        <v>600</v>
      </c>
    </row>
    <row r="43" spans="1:11" ht="12.75">
      <c r="A43" s="160"/>
      <c r="B43" s="160"/>
      <c r="C43" s="161" t="s">
        <v>34</v>
      </c>
      <c r="D43" s="165" t="s">
        <v>175</v>
      </c>
      <c r="E43" s="368">
        <v>31122</v>
      </c>
      <c r="F43" s="167">
        <v>33008</v>
      </c>
      <c r="G43" s="230">
        <v>37314</v>
      </c>
      <c r="H43" s="230">
        <v>37314</v>
      </c>
      <c r="I43" s="459">
        <v>37314</v>
      </c>
      <c r="J43" s="368">
        <v>38700</v>
      </c>
      <c r="K43" s="368">
        <v>38700</v>
      </c>
    </row>
    <row r="44" spans="1:11" ht="12.75">
      <c r="A44" s="160"/>
      <c r="B44" s="160"/>
      <c r="C44" s="161" t="s">
        <v>34</v>
      </c>
      <c r="D44" s="165" t="s">
        <v>176</v>
      </c>
      <c r="E44" s="368">
        <v>26818</v>
      </c>
      <c r="F44" s="167">
        <v>13546</v>
      </c>
      <c r="G44" s="230">
        <v>17000</v>
      </c>
      <c r="H44" s="230">
        <v>28500</v>
      </c>
      <c r="I44" s="459">
        <v>27000</v>
      </c>
      <c r="J44" s="368">
        <v>20000</v>
      </c>
      <c r="K44" s="368">
        <v>20000</v>
      </c>
    </row>
    <row r="45" spans="1:11" s="33" customFormat="1" ht="12.75">
      <c r="A45" s="163">
        <v>240</v>
      </c>
      <c r="B45" s="163"/>
      <c r="C45" s="328"/>
      <c r="D45" s="164" t="s">
        <v>8</v>
      </c>
      <c r="E45" s="367">
        <f aca="true" t="shared" si="10" ref="E45:K45">SUM(E46:E46)</f>
        <v>74</v>
      </c>
      <c r="F45" s="367">
        <f t="shared" si="10"/>
        <v>19</v>
      </c>
      <c r="G45" s="197">
        <f>SUM(G46:G46)</f>
        <v>0</v>
      </c>
      <c r="H45" s="197">
        <f>SUM(H46:H46)</f>
        <v>0</v>
      </c>
      <c r="I45" s="197">
        <f>SUM(I46:I46)</f>
        <v>0</v>
      </c>
      <c r="J45" s="367">
        <f t="shared" si="10"/>
        <v>0</v>
      </c>
      <c r="K45" s="367">
        <f t="shared" si="10"/>
        <v>0</v>
      </c>
    </row>
    <row r="46" spans="1:11" s="33" customFormat="1" ht="12.75">
      <c r="A46" s="168"/>
      <c r="B46" s="168">
        <v>243</v>
      </c>
      <c r="C46" s="166"/>
      <c r="D46" s="372" t="s">
        <v>82</v>
      </c>
      <c r="E46" s="368">
        <v>74</v>
      </c>
      <c r="F46" s="368">
        <v>19</v>
      </c>
      <c r="G46" s="230">
        <v>0</v>
      </c>
      <c r="H46" s="230">
        <v>0</v>
      </c>
      <c r="I46" s="230">
        <v>0</v>
      </c>
      <c r="J46" s="368">
        <v>0</v>
      </c>
      <c r="K46" s="368">
        <v>0</v>
      </c>
    </row>
    <row r="47" spans="1:11" ht="12.75">
      <c r="A47" s="163">
        <v>290</v>
      </c>
      <c r="B47" s="163"/>
      <c r="C47" s="328"/>
      <c r="D47" s="164" t="s">
        <v>40</v>
      </c>
      <c r="E47" s="367">
        <f aca="true" t="shared" si="11" ref="E47:K47">SUM(E48)</f>
        <v>39048</v>
      </c>
      <c r="F47" s="367">
        <f t="shared" si="11"/>
        <v>27631</v>
      </c>
      <c r="G47" s="197">
        <f>SUM(G48)</f>
        <v>10705</v>
      </c>
      <c r="H47" s="197">
        <f>SUM(H48)</f>
        <v>10955</v>
      </c>
      <c r="I47" s="197">
        <f>SUM(I48)</f>
        <v>10686</v>
      </c>
      <c r="J47" s="367">
        <f t="shared" si="11"/>
        <v>11300</v>
      </c>
      <c r="K47" s="367">
        <f t="shared" si="11"/>
        <v>11300</v>
      </c>
    </row>
    <row r="48" spans="1:11" s="33" customFormat="1" ht="12.75">
      <c r="A48" s="163"/>
      <c r="B48" s="163">
        <v>292</v>
      </c>
      <c r="C48" s="328"/>
      <c r="D48" s="164" t="s">
        <v>78</v>
      </c>
      <c r="E48" s="367">
        <f aca="true" t="shared" si="12" ref="E48:K48">SUM(E49:E51)</f>
        <v>39048</v>
      </c>
      <c r="F48" s="367">
        <f t="shared" si="12"/>
        <v>27631</v>
      </c>
      <c r="G48" s="197">
        <f t="shared" si="12"/>
        <v>10705</v>
      </c>
      <c r="H48" s="197">
        <f t="shared" si="12"/>
        <v>10955</v>
      </c>
      <c r="I48" s="197">
        <f t="shared" si="12"/>
        <v>10686</v>
      </c>
      <c r="J48" s="367">
        <f t="shared" si="12"/>
        <v>11300</v>
      </c>
      <c r="K48" s="367">
        <f t="shared" si="12"/>
        <v>11300</v>
      </c>
    </row>
    <row r="49" spans="1:13" s="33" customFormat="1" ht="12.75">
      <c r="A49" s="160"/>
      <c r="B49" s="160"/>
      <c r="C49" s="161" t="s">
        <v>172</v>
      </c>
      <c r="D49" s="165" t="s">
        <v>254</v>
      </c>
      <c r="E49" s="371">
        <v>37966</v>
      </c>
      <c r="F49" s="170">
        <v>26549</v>
      </c>
      <c r="G49" s="208">
        <v>10000</v>
      </c>
      <c r="H49" s="208">
        <v>10000</v>
      </c>
      <c r="I49" s="208">
        <v>10000</v>
      </c>
      <c r="J49" s="371">
        <v>10000</v>
      </c>
      <c r="K49" s="371">
        <v>10000</v>
      </c>
      <c r="M49"/>
    </row>
    <row r="50" spans="1:11" ht="12.75">
      <c r="A50" s="160"/>
      <c r="B50" s="160"/>
      <c r="C50" s="161" t="s">
        <v>37</v>
      </c>
      <c r="D50" s="165" t="s">
        <v>79</v>
      </c>
      <c r="E50" s="368">
        <v>835</v>
      </c>
      <c r="F50" s="170">
        <v>793</v>
      </c>
      <c r="G50" s="208">
        <v>500</v>
      </c>
      <c r="H50" s="208">
        <v>750</v>
      </c>
      <c r="I50" s="208">
        <v>500</v>
      </c>
      <c r="J50" s="368">
        <v>1000</v>
      </c>
      <c r="K50" s="368">
        <v>1000</v>
      </c>
    </row>
    <row r="51" spans="1:11" ht="12.75">
      <c r="A51" s="160"/>
      <c r="B51" s="160"/>
      <c r="C51" s="161" t="s">
        <v>80</v>
      </c>
      <c r="D51" s="165" t="s">
        <v>81</v>
      </c>
      <c r="E51" s="368">
        <v>247</v>
      </c>
      <c r="F51" s="170">
        <v>289</v>
      </c>
      <c r="G51" s="208">
        <v>205</v>
      </c>
      <c r="H51" s="208">
        <v>205</v>
      </c>
      <c r="I51" s="208">
        <v>186</v>
      </c>
      <c r="J51" s="368">
        <v>300</v>
      </c>
      <c r="K51" s="368">
        <v>300</v>
      </c>
    </row>
    <row r="52" spans="1:11" ht="33.75" customHeight="1">
      <c r="A52" s="149" t="s">
        <v>169</v>
      </c>
      <c r="B52" s="149" t="s">
        <v>170</v>
      </c>
      <c r="C52" s="149" t="s">
        <v>171</v>
      </c>
      <c r="D52" s="149" t="s">
        <v>65</v>
      </c>
      <c r="E52" s="149" t="s">
        <v>454</v>
      </c>
      <c r="F52" s="149" t="s">
        <v>485</v>
      </c>
      <c r="G52" s="231" t="s">
        <v>468</v>
      </c>
      <c r="H52" s="149" t="s">
        <v>503</v>
      </c>
      <c r="I52" s="231" t="s">
        <v>467</v>
      </c>
      <c r="J52" s="149" t="s">
        <v>455</v>
      </c>
      <c r="K52" s="149" t="s">
        <v>504</v>
      </c>
    </row>
    <row r="53" spans="1:11" ht="12.75">
      <c r="A53" s="152">
        <v>300</v>
      </c>
      <c r="B53" s="152"/>
      <c r="C53" s="153"/>
      <c r="D53" s="365" t="s">
        <v>173</v>
      </c>
      <c r="E53" s="366">
        <f aca="true" t="shared" si="13" ref="E53:K53">SUM(E54)</f>
        <v>841599</v>
      </c>
      <c r="F53" s="366">
        <f t="shared" si="13"/>
        <v>1036370</v>
      </c>
      <c r="G53" s="195">
        <f>SUM(G54)</f>
        <v>1118425</v>
      </c>
      <c r="H53" s="195">
        <f>SUM(H54)</f>
        <v>1266551</v>
      </c>
      <c r="I53" s="195">
        <f>SUM(I54)</f>
        <v>1284287</v>
      </c>
      <c r="J53" s="366">
        <f t="shared" si="13"/>
        <v>1212780</v>
      </c>
      <c r="K53" s="366">
        <f t="shared" si="13"/>
        <v>963900</v>
      </c>
    </row>
    <row r="54" spans="1:13" ht="12.75">
      <c r="A54" s="163">
        <v>310</v>
      </c>
      <c r="B54" s="163"/>
      <c r="C54" s="328"/>
      <c r="D54" s="164" t="s">
        <v>83</v>
      </c>
      <c r="E54" s="367">
        <f>SUM(E55+E57)</f>
        <v>841599</v>
      </c>
      <c r="F54" s="367">
        <f aca="true" t="shared" si="14" ref="F54:K54">SUM(F55+F57)</f>
        <v>1036370</v>
      </c>
      <c r="G54" s="197">
        <f>SUM(G55+G57)</f>
        <v>1118425</v>
      </c>
      <c r="H54" s="197">
        <f>SUM(H55+H57)</f>
        <v>1266551</v>
      </c>
      <c r="I54" s="197">
        <f>SUM(I55+I57)</f>
        <v>1284287</v>
      </c>
      <c r="J54" s="367">
        <f t="shared" si="14"/>
        <v>1212780</v>
      </c>
      <c r="K54" s="367">
        <f t="shared" si="14"/>
        <v>963900</v>
      </c>
      <c r="M54" s="33"/>
    </row>
    <row r="55" spans="1:13" ht="12.75">
      <c r="A55" s="163"/>
      <c r="B55" s="163">
        <v>311</v>
      </c>
      <c r="C55" s="328"/>
      <c r="D55" s="164" t="s">
        <v>1</v>
      </c>
      <c r="E55" s="367">
        <f aca="true" t="shared" si="15" ref="E55:K55">SUM(E56:E56)</f>
        <v>2328</v>
      </c>
      <c r="F55" s="367">
        <f t="shared" si="15"/>
        <v>0</v>
      </c>
      <c r="G55" s="197">
        <f>SUM(G56:G56)</f>
        <v>0</v>
      </c>
      <c r="H55" s="197">
        <f>SUM(H56:H56)</f>
        <v>0</v>
      </c>
      <c r="I55" s="197">
        <f>SUM(I56:I56)</f>
        <v>0</v>
      </c>
      <c r="J55" s="367">
        <f t="shared" si="15"/>
        <v>0</v>
      </c>
      <c r="K55" s="367">
        <f t="shared" si="15"/>
        <v>0</v>
      </c>
      <c r="M55" s="33"/>
    </row>
    <row r="56" spans="1:13" ht="12.75">
      <c r="A56" s="160"/>
      <c r="B56" s="160"/>
      <c r="C56" s="161"/>
      <c r="D56" s="165" t="s">
        <v>318</v>
      </c>
      <c r="E56" s="371">
        <v>2328</v>
      </c>
      <c r="F56" s="371">
        <v>0</v>
      </c>
      <c r="G56" s="230">
        <v>0</v>
      </c>
      <c r="H56" s="230">
        <v>0</v>
      </c>
      <c r="I56" s="230">
        <v>0</v>
      </c>
      <c r="J56" s="207">
        <v>0</v>
      </c>
      <c r="K56" s="207">
        <v>0</v>
      </c>
      <c r="M56" s="33"/>
    </row>
    <row r="57" spans="1:11" s="23" customFormat="1" ht="12.75">
      <c r="A57" s="163"/>
      <c r="B57" s="163">
        <v>312</v>
      </c>
      <c r="C57" s="328"/>
      <c r="D57" s="164" t="s">
        <v>397</v>
      </c>
      <c r="E57" s="367">
        <f aca="true" t="shared" si="16" ref="E57:K57">SUM(E58:E81)</f>
        <v>839271</v>
      </c>
      <c r="F57" s="367">
        <f t="shared" si="16"/>
        <v>1036370</v>
      </c>
      <c r="G57" s="197">
        <f t="shared" si="16"/>
        <v>1118425</v>
      </c>
      <c r="H57" s="197">
        <f t="shared" si="16"/>
        <v>1266551</v>
      </c>
      <c r="I57" s="197">
        <f t="shared" si="16"/>
        <v>1284287</v>
      </c>
      <c r="J57" s="367">
        <f t="shared" si="16"/>
        <v>1212780</v>
      </c>
      <c r="K57" s="367">
        <f t="shared" si="16"/>
        <v>963900</v>
      </c>
    </row>
    <row r="58" spans="1:32" ht="12.75">
      <c r="A58" s="160"/>
      <c r="B58" s="160"/>
      <c r="C58" s="161" t="s">
        <v>35</v>
      </c>
      <c r="D58" s="165" t="s">
        <v>197</v>
      </c>
      <c r="E58" s="371">
        <v>84960</v>
      </c>
      <c r="F58" s="371">
        <v>92040</v>
      </c>
      <c r="G58" s="208">
        <v>101268</v>
      </c>
      <c r="H58" s="208">
        <v>101268</v>
      </c>
      <c r="I58" s="208">
        <v>106920</v>
      </c>
      <c r="J58" s="368">
        <v>110000</v>
      </c>
      <c r="K58" s="368">
        <v>110000</v>
      </c>
      <c r="L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2.75">
      <c r="A59" s="160"/>
      <c r="B59" s="160"/>
      <c r="C59" s="448" t="s">
        <v>35</v>
      </c>
      <c r="D59" s="449" t="s">
        <v>514</v>
      </c>
      <c r="E59" s="371">
        <v>0</v>
      </c>
      <c r="F59" s="371">
        <v>0</v>
      </c>
      <c r="G59" s="208">
        <v>0</v>
      </c>
      <c r="H59" s="208">
        <v>0</v>
      </c>
      <c r="I59" s="208">
        <v>248880</v>
      </c>
      <c r="J59" s="368">
        <v>248880</v>
      </c>
      <c r="K59" s="368">
        <v>0</v>
      </c>
      <c r="L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11" ht="12.75">
      <c r="A60" s="160"/>
      <c r="B60" s="160"/>
      <c r="C60" s="161" t="s">
        <v>35</v>
      </c>
      <c r="D60" s="165" t="s">
        <v>196</v>
      </c>
      <c r="E60" s="371">
        <v>6693</v>
      </c>
      <c r="F60" s="371">
        <v>6641</v>
      </c>
      <c r="G60" s="208">
        <v>6650</v>
      </c>
      <c r="H60" s="208">
        <v>6650</v>
      </c>
      <c r="I60" s="208">
        <v>0</v>
      </c>
      <c r="J60" s="368">
        <v>0</v>
      </c>
      <c r="K60" s="368">
        <v>0</v>
      </c>
    </row>
    <row r="61" spans="1:11" ht="12.75">
      <c r="A61" s="160"/>
      <c r="B61" s="160"/>
      <c r="C61" s="161" t="s">
        <v>35</v>
      </c>
      <c r="D61" s="165" t="s">
        <v>319</v>
      </c>
      <c r="E61" s="371">
        <v>114</v>
      </c>
      <c r="F61" s="371">
        <v>151</v>
      </c>
      <c r="G61" s="208">
        <v>637</v>
      </c>
      <c r="H61" s="208">
        <v>637</v>
      </c>
      <c r="I61" s="208">
        <v>0</v>
      </c>
      <c r="J61" s="368">
        <v>0</v>
      </c>
      <c r="K61" s="368">
        <v>0</v>
      </c>
    </row>
    <row r="62" spans="1:11" ht="12.75">
      <c r="A62" s="160"/>
      <c r="B62" s="160"/>
      <c r="C62" s="161" t="s">
        <v>35</v>
      </c>
      <c r="D62" s="165" t="s">
        <v>456</v>
      </c>
      <c r="E62" s="371">
        <v>34790</v>
      </c>
      <c r="F62" s="371">
        <v>58719</v>
      </c>
      <c r="G62" s="208">
        <v>24400</v>
      </c>
      <c r="H62" s="208">
        <v>24400</v>
      </c>
      <c r="I62" s="208">
        <v>0</v>
      </c>
      <c r="J62" s="368">
        <v>0</v>
      </c>
      <c r="K62" s="368">
        <v>0</v>
      </c>
    </row>
    <row r="63" spans="1:11" ht="12.75">
      <c r="A63" s="160"/>
      <c r="B63" s="160"/>
      <c r="C63" s="161" t="s">
        <v>35</v>
      </c>
      <c r="D63" s="162" t="s">
        <v>418</v>
      </c>
      <c r="E63" s="371">
        <v>4789</v>
      </c>
      <c r="F63" s="170">
        <v>2395</v>
      </c>
      <c r="G63" s="208">
        <v>0</v>
      </c>
      <c r="H63" s="208">
        <v>0</v>
      </c>
      <c r="I63" s="208">
        <v>0</v>
      </c>
      <c r="J63" s="368">
        <v>0</v>
      </c>
      <c r="K63" s="368">
        <v>0</v>
      </c>
    </row>
    <row r="64" spans="1:11" ht="12.75">
      <c r="A64" s="160"/>
      <c r="B64" s="160"/>
      <c r="C64" s="161" t="s">
        <v>35</v>
      </c>
      <c r="D64" s="165" t="s">
        <v>353</v>
      </c>
      <c r="E64" s="371">
        <v>7</v>
      </c>
      <c r="F64" s="170">
        <v>12</v>
      </c>
      <c r="G64" s="208">
        <v>0</v>
      </c>
      <c r="H64" s="208">
        <v>0</v>
      </c>
      <c r="I64" s="208">
        <v>0</v>
      </c>
      <c r="J64" s="368">
        <v>0</v>
      </c>
      <c r="K64" s="368">
        <v>0</v>
      </c>
    </row>
    <row r="65" spans="1:11" ht="12.75">
      <c r="A65" s="160"/>
      <c r="B65" s="160"/>
      <c r="C65" s="161" t="s">
        <v>35</v>
      </c>
      <c r="D65" s="162" t="s">
        <v>434</v>
      </c>
      <c r="E65" s="371">
        <v>0</v>
      </c>
      <c r="F65" s="170">
        <v>1939</v>
      </c>
      <c r="G65" s="208">
        <v>0</v>
      </c>
      <c r="H65" s="208">
        <v>0</v>
      </c>
      <c r="I65" s="208">
        <v>0</v>
      </c>
      <c r="J65" s="368">
        <v>0</v>
      </c>
      <c r="K65" s="368">
        <v>0</v>
      </c>
    </row>
    <row r="66" spans="1:11" ht="12.75">
      <c r="A66" s="160"/>
      <c r="B66" s="160"/>
      <c r="C66" s="161" t="s">
        <v>35</v>
      </c>
      <c r="D66" s="162" t="s">
        <v>471</v>
      </c>
      <c r="E66" s="371">
        <v>0</v>
      </c>
      <c r="F66" s="170">
        <v>18197</v>
      </c>
      <c r="G66" s="208">
        <v>0</v>
      </c>
      <c r="H66" s="208">
        <v>30910</v>
      </c>
      <c r="I66" s="208">
        <v>0</v>
      </c>
      <c r="J66" s="368">
        <v>0</v>
      </c>
      <c r="K66" s="368">
        <v>0</v>
      </c>
    </row>
    <row r="67" spans="1:11" ht="12.75">
      <c r="A67" s="160"/>
      <c r="B67" s="160"/>
      <c r="C67" s="161" t="s">
        <v>35</v>
      </c>
      <c r="D67" s="162" t="s">
        <v>472</v>
      </c>
      <c r="E67" s="371">
        <v>0</v>
      </c>
      <c r="F67" s="170">
        <v>8220</v>
      </c>
      <c r="G67" s="208">
        <v>0</v>
      </c>
      <c r="H67" s="170">
        <v>6410</v>
      </c>
      <c r="I67" s="208">
        <v>0</v>
      </c>
      <c r="J67" s="368">
        <v>0</v>
      </c>
      <c r="K67" s="368">
        <v>0</v>
      </c>
    </row>
    <row r="68" spans="1:11" ht="12.75">
      <c r="A68" s="160"/>
      <c r="B68" s="160"/>
      <c r="C68" s="161" t="s">
        <v>35</v>
      </c>
      <c r="D68" s="162" t="s">
        <v>473</v>
      </c>
      <c r="E68" s="371">
        <v>0</v>
      </c>
      <c r="F68" s="170">
        <v>40530</v>
      </c>
      <c r="G68" s="208">
        <v>0</v>
      </c>
      <c r="H68" s="170">
        <v>37786</v>
      </c>
      <c r="I68" s="208">
        <v>0</v>
      </c>
      <c r="J68" s="368">
        <v>0</v>
      </c>
      <c r="K68" s="368">
        <v>0</v>
      </c>
    </row>
    <row r="69" spans="1:11" ht="12.75">
      <c r="A69" s="160"/>
      <c r="B69" s="160"/>
      <c r="C69" s="457" t="s">
        <v>37</v>
      </c>
      <c r="D69" s="458" t="s">
        <v>196</v>
      </c>
      <c r="E69" s="371">
        <v>0</v>
      </c>
      <c r="F69" s="170">
        <v>0</v>
      </c>
      <c r="G69" s="208">
        <v>0</v>
      </c>
      <c r="H69" s="170">
        <v>0</v>
      </c>
      <c r="I69" s="208">
        <v>6650</v>
      </c>
      <c r="J69" s="368">
        <v>6700</v>
      </c>
      <c r="K69" s="368">
        <v>6700</v>
      </c>
    </row>
    <row r="70" spans="1:11" ht="12.75">
      <c r="A70" s="160"/>
      <c r="B70" s="160"/>
      <c r="C70" s="457" t="s">
        <v>37</v>
      </c>
      <c r="D70" s="458" t="s">
        <v>319</v>
      </c>
      <c r="E70" s="371">
        <v>0</v>
      </c>
      <c r="F70" s="170">
        <v>0</v>
      </c>
      <c r="G70" s="208">
        <v>0</v>
      </c>
      <c r="H70" s="170">
        <v>0</v>
      </c>
      <c r="I70" s="208">
        <v>637</v>
      </c>
      <c r="J70" s="368">
        <v>200</v>
      </c>
      <c r="K70" s="368">
        <v>200</v>
      </c>
    </row>
    <row r="71" spans="1:11" ht="12.75">
      <c r="A71" s="160"/>
      <c r="B71" s="160"/>
      <c r="C71" s="161" t="s">
        <v>0</v>
      </c>
      <c r="D71" s="165" t="s">
        <v>195</v>
      </c>
      <c r="E71" s="371">
        <v>608400</v>
      </c>
      <c r="F71" s="170">
        <v>670020</v>
      </c>
      <c r="G71" s="208">
        <v>741470</v>
      </c>
      <c r="H71" s="208">
        <v>725700</v>
      </c>
      <c r="I71" s="208">
        <v>725700</v>
      </c>
      <c r="J71" s="368">
        <v>750000</v>
      </c>
      <c r="K71" s="368">
        <v>750000</v>
      </c>
    </row>
    <row r="72" spans="1:11" ht="12.75">
      <c r="A72" s="160"/>
      <c r="B72" s="160"/>
      <c r="C72" s="161" t="s">
        <v>0</v>
      </c>
      <c r="D72" s="165" t="s">
        <v>386</v>
      </c>
      <c r="E72" s="207">
        <v>12931</v>
      </c>
      <c r="F72" s="170">
        <v>8476</v>
      </c>
      <c r="G72" s="208">
        <v>9000</v>
      </c>
      <c r="H72" s="208">
        <v>13700</v>
      </c>
      <c r="I72" s="208">
        <v>13000</v>
      </c>
      <c r="J72" s="207">
        <v>10000</v>
      </c>
      <c r="K72" s="207">
        <v>10000</v>
      </c>
    </row>
    <row r="73" spans="1:11" ht="12.75">
      <c r="A73" s="160"/>
      <c r="B73" s="160"/>
      <c r="C73" s="161" t="s">
        <v>0</v>
      </c>
      <c r="D73" s="165" t="s">
        <v>255</v>
      </c>
      <c r="E73" s="207">
        <v>50000</v>
      </c>
      <c r="F73" s="170">
        <v>61676</v>
      </c>
      <c r="G73" s="208">
        <v>60000</v>
      </c>
      <c r="H73" s="208">
        <v>75000</v>
      </c>
      <c r="I73" s="208">
        <v>82500</v>
      </c>
      <c r="J73" s="207">
        <v>87000</v>
      </c>
      <c r="K73" s="207">
        <v>87000</v>
      </c>
    </row>
    <row r="74" spans="1:11" ht="12.75">
      <c r="A74" s="160"/>
      <c r="B74" s="160"/>
      <c r="C74" s="161" t="s">
        <v>0</v>
      </c>
      <c r="D74" s="165" t="s">
        <v>316</v>
      </c>
      <c r="E74" s="207">
        <v>4808</v>
      </c>
      <c r="F74" s="207">
        <v>0</v>
      </c>
      <c r="G74" s="208">
        <v>0</v>
      </c>
      <c r="H74" s="208">
        <v>0</v>
      </c>
      <c r="I74" s="208">
        <v>0</v>
      </c>
      <c r="J74" s="207">
        <v>0</v>
      </c>
      <c r="K74" s="207">
        <v>0</v>
      </c>
    </row>
    <row r="75" spans="1:11" ht="12.75">
      <c r="A75" s="160"/>
      <c r="B75" s="160"/>
      <c r="C75" s="161" t="s">
        <v>0</v>
      </c>
      <c r="D75" s="236" t="s">
        <v>434</v>
      </c>
      <c r="E75" s="207">
        <v>0</v>
      </c>
      <c r="F75" s="170">
        <v>9208</v>
      </c>
      <c r="G75" s="208">
        <v>10000</v>
      </c>
      <c r="H75" s="208">
        <v>10000</v>
      </c>
      <c r="I75" s="208">
        <v>10000</v>
      </c>
      <c r="J75" s="207">
        <v>0</v>
      </c>
      <c r="K75" s="207">
        <v>0</v>
      </c>
    </row>
    <row r="76" spans="1:11" ht="12.75">
      <c r="A76" s="160"/>
      <c r="B76" s="160"/>
      <c r="C76" s="161" t="s">
        <v>0</v>
      </c>
      <c r="D76" s="162" t="s">
        <v>471</v>
      </c>
      <c r="E76" s="207">
        <v>0</v>
      </c>
      <c r="F76" s="207">
        <v>0</v>
      </c>
      <c r="G76" s="208">
        <v>90000</v>
      </c>
      <c r="H76" s="208">
        <v>119090</v>
      </c>
      <c r="I76" s="208">
        <v>0</v>
      </c>
      <c r="J76" s="207">
        <v>0</v>
      </c>
      <c r="K76" s="207">
        <v>0</v>
      </c>
    </row>
    <row r="77" spans="1:11" ht="12.75">
      <c r="A77" s="160"/>
      <c r="B77" s="160"/>
      <c r="C77" s="161" t="s">
        <v>0</v>
      </c>
      <c r="D77" s="162" t="s">
        <v>474</v>
      </c>
      <c r="E77" s="207">
        <v>0</v>
      </c>
      <c r="F77" s="207">
        <v>0</v>
      </c>
      <c r="G77" s="208">
        <v>50000</v>
      </c>
      <c r="H77" s="208">
        <v>90000</v>
      </c>
      <c r="I77" s="208">
        <v>90000</v>
      </c>
      <c r="J77" s="207">
        <v>0</v>
      </c>
      <c r="K77" s="207">
        <v>0</v>
      </c>
    </row>
    <row r="78" spans="1:11" ht="12.75">
      <c r="A78" s="160"/>
      <c r="B78" s="160"/>
      <c r="C78" s="161" t="s">
        <v>0</v>
      </c>
      <c r="D78" s="236" t="s">
        <v>435</v>
      </c>
      <c r="E78" s="207">
        <v>0</v>
      </c>
      <c r="F78" s="170">
        <v>58146</v>
      </c>
      <c r="G78" s="208">
        <v>0</v>
      </c>
      <c r="H78" s="208">
        <v>0</v>
      </c>
      <c r="I78" s="208">
        <v>0</v>
      </c>
      <c r="J78" s="207">
        <v>0</v>
      </c>
      <c r="K78" s="207">
        <v>0</v>
      </c>
    </row>
    <row r="79" spans="1:11" ht="12.75">
      <c r="A79" s="160"/>
      <c r="B79" s="160"/>
      <c r="C79" s="161" t="s">
        <v>0</v>
      </c>
      <c r="D79" s="162" t="s">
        <v>475</v>
      </c>
      <c r="E79" s="207">
        <v>0</v>
      </c>
      <c r="F79" s="207">
        <v>0</v>
      </c>
      <c r="G79" s="208">
        <v>25000</v>
      </c>
      <c r="H79" s="208">
        <v>25000</v>
      </c>
      <c r="I79" s="208">
        <v>0</v>
      </c>
      <c r="J79" s="207">
        <v>0</v>
      </c>
      <c r="K79" s="207">
        <v>0</v>
      </c>
    </row>
    <row r="80" spans="1:11" ht="12.75">
      <c r="A80" s="160"/>
      <c r="B80" s="160"/>
      <c r="C80" s="161" t="s">
        <v>0</v>
      </c>
      <c r="D80" s="162" t="s">
        <v>425</v>
      </c>
      <c r="E80" s="207">
        <v>24807</v>
      </c>
      <c r="F80" s="207">
        <v>0</v>
      </c>
      <c r="G80" s="208">
        <v>0</v>
      </c>
      <c r="H80" s="208">
        <v>0</v>
      </c>
      <c r="I80" s="208">
        <v>0</v>
      </c>
      <c r="J80" s="207">
        <v>0</v>
      </c>
      <c r="K80" s="207">
        <v>0</v>
      </c>
    </row>
    <row r="81" spans="1:11" ht="12.75">
      <c r="A81" s="160"/>
      <c r="B81" s="160"/>
      <c r="C81" s="161" t="s">
        <v>0</v>
      </c>
      <c r="D81" s="162" t="s">
        <v>426</v>
      </c>
      <c r="E81" s="207">
        <v>6972</v>
      </c>
      <c r="F81" s="207">
        <v>0</v>
      </c>
      <c r="G81" s="208">
        <v>0</v>
      </c>
      <c r="H81" s="208">
        <v>0</v>
      </c>
      <c r="I81" s="208">
        <v>0</v>
      </c>
      <c r="J81" s="207">
        <v>0</v>
      </c>
      <c r="K81" s="207">
        <v>0</v>
      </c>
    </row>
    <row r="82" spans="1:23" ht="12.75">
      <c r="A82" s="171"/>
      <c r="B82" s="171"/>
      <c r="C82" s="171"/>
      <c r="D82" s="373" t="s">
        <v>323</v>
      </c>
      <c r="E82" s="374">
        <f aca="true" t="shared" si="17" ref="E82:K82">E5+E11+E53</f>
        <v>1830941</v>
      </c>
      <c r="F82" s="374">
        <f t="shared" si="17"/>
        <v>2039392</v>
      </c>
      <c r="G82" s="232">
        <f t="shared" si="17"/>
        <v>2170662</v>
      </c>
      <c r="H82" s="232">
        <f t="shared" si="17"/>
        <v>2330538</v>
      </c>
      <c r="I82" s="232">
        <f t="shared" si="17"/>
        <v>2420501</v>
      </c>
      <c r="J82" s="374">
        <f t="shared" si="17"/>
        <v>2336810</v>
      </c>
      <c r="K82" s="374">
        <f t="shared" si="17"/>
        <v>2087930</v>
      </c>
      <c r="M82" s="32"/>
      <c r="W82">
        <v>0</v>
      </c>
    </row>
    <row r="83" spans="1:13" s="32" customFormat="1" ht="12.75">
      <c r="A83" s="375" t="s">
        <v>71</v>
      </c>
      <c r="B83" s="9"/>
      <c r="C83" s="376"/>
      <c r="D83" s="376"/>
      <c r="E83" s="376"/>
      <c r="F83" s="376"/>
      <c r="G83" s="430"/>
      <c r="H83" s="141"/>
      <c r="I83" s="460"/>
      <c r="J83" s="471"/>
      <c r="K83" s="471"/>
      <c r="M83"/>
    </row>
    <row r="84" spans="1:11" ht="33.75" customHeight="1">
      <c r="A84" s="149" t="s">
        <v>169</v>
      </c>
      <c r="B84" s="149" t="s">
        <v>170</v>
      </c>
      <c r="C84" s="149" t="s">
        <v>171</v>
      </c>
      <c r="D84" s="149" t="s">
        <v>65</v>
      </c>
      <c r="E84" s="149" t="s">
        <v>454</v>
      </c>
      <c r="F84" s="149" t="s">
        <v>485</v>
      </c>
      <c r="G84" s="231" t="s">
        <v>468</v>
      </c>
      <c r="H84" s="149" t="s">
        <v>503</v>
      </c>
      <c r="I84" s="231" t="s">
        <v>467</v>
      </c>
      <c r="J84" s="149" t="s">
        <v>455</v>
      </c>
      <c r="K84" s="149" t="s">
        <v>504</v>
      </c>
    </row>
    <row r="85" spans="1:11" s="33" customFormat="1" ht="12.75">
      <c r="A85" s="163">
        <v>230</v>
      </c>
      <c r="B85" s="163"/>
      <c r="C85" s="328"/>
      <c r="D85" s="164" t="s">
        <v>400</v>
      </c>
      <c r="E85" s="377">
        <f aca="true" t="shared" si="18" ref="E85:K85">SUM(E86:E87)</f>
        <v>1</v>
      </c>
      <c r="F85" s="377">
        <f t="shared" si="18"/>
        <v>0</v>
      </c>
      <c r="G85" s="431">
        <f>SUM(G86:G87)</f>
        <v>33751</v>
      </c>
      <c r="H85" s="431">
        <f>SUM(H86:H87)</f>
        <v>33751</v>
      </c>
      <c r="I85" s="233">
        <f>SUM(I86:I87)</f>
        <v>0</v>
      </c>
      <c r="J85" s="377">
        <f t="shared" si="18"/>
        <v>0</v>
      </c>
      <c r="K85" s="377">
        <f t="shared" si="18"/>
        <v>0</v>
      </c>
    </row>
    <row r="86" spans="1:11" s="33" customFormat="1" ht="12.75">
      <c r="A86" s="163"/>
      <c r="B86" s="163">
        <v>231</v>
      </c>
      <c r="C86" s="328"/>
      <c r="D86" s="164" t="s">
        <v>401</v>
      </c>
      <c r="E86" s="377">
        <v>1</v>
      </c>
      <c r="F86" s="377">
        <v>0</v>
      </c>
      <c r="G86" s="432">
        <v>14548</v>
      </c>
      <c r="H86" s="432">
        <v>14548</v>
      </c>
      <c r="I86" s="233">
        <v>0</v>
      </c>
      <c r="J86" s="377">
        <v>0</v>
      </c>
      <c r="K86" s="377">
        <v>0</v>
      </c>
    </row>
    <row r="87" spans="1:11" s="33" customFormat="1" ht="12.75">
      <c r="A87" s="163"/>
      <c r="B87" s="163">
        <v>233</v>
      </c>
      <c r="C87" s="328"/>
      <c r="D87" s="164" t="s">
        <v>476</v>
      </c>
      <c r="E87" s="377">
        <v>0</v>
      </c>
      <c r="F87" s="377">
        <v>0</v>
      </c>
      <c r="G87" s="432">
        <v>19203</v>
      </c>
      <c r="H87" s="432">
        <v>19203</v>
      </c>
      <c r="I87" s="233">
        <v>0</v>
      </c>
      <c r="J87" s="377">
        <v>0</v>
      </c>
      <c r="K87" s="377">
        <v>0</v>
      </c>
    </row>
    <row r="88" spans="1:11" s="33" customFormat="1" ht="12.75">
      <c r="A88" s="163">
        <v>320</v>
      </c>
      <c r="B88" s="163"/>
      <c r="C88" s="328"/>
      <c r="D88" s="164" t="s">
        <v>194</v>
      </c>
      <c r="E88" s="377">
        <f aca="true" t="shared" si="19" ref="E88:K88">SUM(E89+E91)</f>
        <v>83387</v>
      </c>
      <c r="F88" s="377">
        <f t="shared" si="19"/>
        <v>37464</v>
      </c>
      <c r="G88" s="431">
        <f t="shared" si="19"/>
        <v>17000</v>
      </c>
      <c r="H88" s="431">
        <f t="shared" si="19"/>
        <v>17000</v>
      </c>
      <c r="I88" s="432">
        <f>SUM(I91+I89)</f>
        <v>0</v>
      </c>
      <c r="J88" s="377">
        <f t="shared" si="19"/>
        <v>0</v>
      </c>
      <c r="K88" s="377">
        <f t="shared" si="19"/>
        <v>0</v>
      </c>
    </row>
    <row r="89" spans="1:11" s="33" customFormat="1" ht="12.75">
      <c r="A89" s="163"/>
      <c r="B89" s="163">
        <v>321</v>
      </c>
      <c r="C89" s="328"/>
      <c r="D89" s="164" t="s">
        <v>413</v>
      </c>
      <c r="E89" s="377">
        <f aca="true" t="shared" si="20" ref="E89:K89">SUM(E90)</f>
        <v>0</v>
      </c>
      <c r="F89" s="377">
        <f t="shared" si="20"/>
        <v>0</v>
      </c>
      <c r="G89" s="431">
        <f>SUM(G90)</f>
        <v>0</v>
      </c>
      <c r="H89" s="431">
        <f>SUM(H90)</f>
        <v>0</v>
      </c>
      <c r="I89" s="432">
        <f>I90</f>
        <v>0</v>
      </c>
      <c r="J89" s="377">
        <f t="shared" si="20"/>
        <v>0</v>
      </c>
      <c r="K89" s="377">
        <f t="shared" si="20"/>
        <v>0</v>
      </c>
    </row>
    <row r="90" spans="1:11" s="33" customFormat="1" ht="12.75">
      <c r="A90" s="168"/>
      <c r="B90" s="168"/>
      <c r="C90" s="166"/>
      <c r="D90" s="372" t="s">
        <v>318</v>
      </c>
      <c r="E90" s="378">
        <v>0</v>
      </c>
      <c r="F90" s="378">
        <v>0</v>
      </c>
      <c r="G90" s="433">
        <v>0</v>
      </c>
      <c r="H90" s="433">
        <v>0</v>
      </c>
      <c r="I90" s="461">
        <v>0</v>
      </c>
      <c r="J90" s="378">
        <v>0</v>
      </c>
      <c r="K90" s="378">
        <v>0</v>
      </c>
    </row>
    <row r="91" spans="1:11" s="33" customFormat="1" ht="12.75">
      <c r="A91" s="163"/>
      <c r="B91" s="163">
        <v>322</v>
      </c>
      <c r="C91" s="328"/>
      <c r="D91" s="164" t="s">
        <v>320</v>
      </c>
      <c r="E91" s="377">
        <f aca="true" t="shared" si="21" ref="E91:K91">SUM(E92:E95)</f>
        <v>83387</v>
      </c>
      <c r="F91" s="377">
        <f t="shared" si="21"/>
        <v>37464</v>
      </c>
      <c r="G91" s="431">
        <f t="shared" si="21"/>
        <v>17000</v>
      </c>
      <c r="H91" s="431">
        <f t="shared" si="21"/>
        <v>17000</v>
      </c>
      <c r="I91" s="432">
        <f>SUM(I92:I95)</f>
        <v>0</v>
      </c>
      <c r="J91" s="377">
        <f t="shared" si="21"/>
        <v>0</v>
      </c>
      <c r="K91" s="377">
        <f t="shared" si="21"/>
        <v>0</v>
      </c>
    </row>
    <row r="92" spans="1:11" s="33" customFormat="1" ht="12.75">
      <c r="A92" s="176"/>
      <c r="B92" s="160"/>
      <c r="C92" s="166" t="s">
        <v>39</v>
      </c>
      <c r="D92" s="165" t="s">
        <v>398</v>
      </c>
      <c r="E92" s="378">
        <v>19998</v>
      </c>
      <c r="F92" s="378">
        <v>0</v>
      </c>
      <c r="G92" s="433">
        <v>0</v>
      </c>
      <c r="H92" s="433">
        <v>0</v>
      </c>
      <c r="I92" s="461">
        <v>0</v>
      </c>
      <c r="J92" s="378">
        <v>0</v>
      </c>
      <c r="K92" s="378">
        <v>0</v>
      </c>
    </row>
    <row r="93" spans="1:11" s="33" customFormat="1" ht="12.75">
      <c r="A93" s="176"/>
      <c r="B93" s="160"/>
      <c r="C93" s="220" t="s">
        <v>39</v>
      </c>
      <c r="D93" s="237" t="s">
        <v>436</v>
      </c>
      <c r="E93" s="378">
        <v>15000</v>
      </c>
      <c r="F93" s="456">
        <v>15600</v>
      </c>
      <c r="G93" s="433">
        <v>0</v>
      </c>
      <c r="H93" s="433">
        <v>0</v>
      </c>
      <c r="I93" s="462">
        <v>0</v>
      </c>
      <c r="J93" s="378">
        <v>0</v>
      </c>
      <c r="K93" s="378">
        <v>0</v>
      </c>
    </row>
    <row r="94" spans="1:11" s="33" customFormat="1" ht="12.75">
      <c r="A94" s="176"/>
      <c r="B94" s="160"/>
      <c r="C94" s="166" t="s">
        <v>39</v>
      </c>
      <c r="D94" s="165" t="s">
        <v>399</v>
      </c>
      <c r="E94" s="378">
        <v>48389</v>
      </c>
      <c r="F94" s="456">
        <v>21864</v>
      </c>
      <c r="G94" s="433">
        <v>0</v>
      </c>
      <c r="H94" s="433">
        <v>0</v>
      </c>
      <c r="I94" s="461">
        <v>0</v>
      </c>
      <c r="J94" s="378">
        <v>0</v>
      </c>
      <c r="K94" s="378">
        <v>0</v>
      </c>
    </row>
    <row r="95" spans="1:11" s="33" customFormat="1" ht="12.75">
      <c r="A95" s="176"/>
      <c r="B95" s="160"/>
      <c r="C95" s="161" t="s">
        <v>39</v>
      </c>
      <c r="D95" s="162" t="s">
        <v>477</v>
      </c>
      <c r="E95" s="378">
        <v>0</v>
      </c>
      <c r="F95" s="378">
        <v>0</v>
      </c>
      <c r="G95" s="433">
        <v>17000</v>
      </c>
      <c r="H95" s="433">
        <v>17000</v>
      </c>
      <c r="I95" s="461">
        <v>0</v>
      </c>
      <c r="J95" s="378">
        <v>0</v>
      </c>
      <c r="K95" s="378">
        <v>0</v>
      </c>
    </row>
    <row r="96" spans="1:13" s="25" customFormat="1" ht="12.75">
      <c r="A96" s="171"/>
      <c r="B96" s="171"/>
      <c r="C96" s="177"/>
      <c r="D96" s="373" t="s">
        <v>321</v>
      </c>
      <c r="E96" s="374">
        <f aca="true" t="shared" si="22" ref="E96:K96">SUM(E85+E88)</f>
        <v>83388</v>
      </c>
      <c r="F96" s="374">
        <f t="shared" si="22"/>
        <v>37464</v>
      </c>
      <c r="G96" s="434">
        <f t="shared" si="22"/>
        <v>50751</v>
      </c>
      <c r="H96" s="434">
        <f t="shared" si="22"/>
        <v>50751</v>
      </c>
      <c r="I96" s="232">
        <f>I88</f>
        <v>0</v>
      </c>
      <c r="J96" s="374">
        <f t="shared" si="22"/>
        <v>0</v>
      </c>
      <c r="K96" s="374">
        <f t="shared" si="22"/>
        <v>0</v>
      </c>
      <c r="M96" s="37"/>
    </row>
    <row r="97" spans="1:13" s="37" customFormat="1" ht="12.75">
      <c r="A97" s="363" t="s">
        <v>72</v>
      </c>
      <c r="B97" s="9"/>
      <c r="C97" s="364"/>
      <c r="D97" s="364"/>
      <c r="E97" s="364"/>
      <c r="F97" s="364"/>
      <c r="G97" s="430"/>
      <c r="H97" s="142"/>
      <c r="I97" s="460"/>
      <c r="J97" s="471"/>
      <c r="K97" s="471"/>
      <c r="M97"/>
    </row>
    <row r="98" spans="1:12" ht="33.75" customHeight="1">
      <c r="A98" s="149" t="s">
        <v>169</v>
      </c>
      <c r="B98" s="149" t="s">
        <v>170</v>
      </c>
      <c r="C98" s="149" t="s">
        <v>171</v>
      </c>
      <c r="D98" s="149" t="s">
        <v>65</v>
      </c>
      <c r="E98" s="149" t="s">
        <v>454</v>
      </c>
      <c r="F98" s="149" t="s">
        <v>485</v>
      </c>
      <c r="G98" s="231" t="s">
        <v>468</v>
      </c>
      <c r="H98" s="149" t="s">
        <v>503</v>
      </c>
      <c r="I98" s="231" t="s">
        <v>467</v>
      </c>
      <c r="J98" s="149" t="s">
        <v>455</v>
      </c>
      <c r="K98" s="149" t="s">
        <v>504</v>
      </c>
      <c r="L98" s="23"/>
    </row>
    <row r="99" spans="1:12" ht="12.75" customHeight="1">
      <c r="A99" s="152">
        <v>400</v>
      </c>
      <c r="B99" s="152"/>
      <c r="C99" s="153"/>
      <c r="D99" s="365" t="s">
        <v>4</v>
      </c>
      <c r="E99" s="379">
        <f aca="true" t="shared" si="23" ref="E99:K99">E100</f>
        <v>483</v>
      </c>
      <c r="F99" s="379">
        <f t="shared" si="23"/>
        <v>0</v>
      </c>
      <c r="G99" s="435">
        <f>G100</f>
        <v>170059</v>
      </c>
      <c r="H99" s="435">
        <f>H100</f>
        <v>215059</v>
      </c>
      <c r="I99" s="435">
        <f>I100</f>
        <v>142741</v>
      </c>
      <c r="J99" s="379">
        <f t="shared" si="23"/>
        <v>0</v>
      </c>
      <c r="K99" s="379">
        <f t="shared" si="23"/>
        <v>0</v>
      </c>
      <c r="L99" s="23"/>
    </row>
    <row r="100" spans="1:12" ht="12.75">
      <c r="A100" s="163">
        <v>450</v>
      </c>
      <c r="B100" s="163"/>
      <c r="C100" s="328"/>
      <c r="D100" s="164" t="s">
        <v>2</v>
      </c>
      <c r="E100" s="377">
        <f>SUM(E101:E102)</f>
        <v>483</v>
      </c>
      <c r="F100" s="377">
        <f aca="true" t="shared" si="24" ref="F100:K100">SUM(F101:F102)</f>
        <v>0</v>
      </c>
      <c r="G100" s="432">
        <f>SUM(G101:G102)</f>
        <v>170059</v>
      </c>
      <c r="H100" s="432">
        <f>SUM(H101:H102)</f>
        <v>215059</v>
      </c>
      <c r="I100" s="432">
        <f>SUM(I101:I102)</f>
        <v>142741</v>
      </c>
      <c r="J100" s="377">
        <f t="shared" si="24"/>
        <v>0</v>
      </c>
      <c r="K100" s="377">
        <f t="shared" si="24"/>
        <v>0</v>
      </c>
      <c r="L100" s="23"/>
    </row>
    <row r="101" spans="1:12" ht="12.75">
      <c r="A101" s="163"/>
      <c r="B101" s="163">
        <v>453</v>
      </c>
      <c r="C101" s="328"/>
      <c r="D101" s="164" t="s">
        <v>496</v>
      </c>
      <c r="E101" s="377">
        <v>483</v>
      </c>
      <c r="F101" s="377">
        <v>0</v>
      </c>
      <c r="G101" s="432">
        <v>30450</v>
      </c>
      <c r="H101" s="432">
        <v>30450</v>
      </c>
      <c r="I101" s="432">
        <v>465</v>
      </c>
      <c r="J101" s="377">
        <v>0</v>
      </c>
      <c r="K101" s="377">
        <v>0</v>
      </c>
      <c r="L101" s="23"/>
    </row>
    <row r="102" spans="1:12" ht="12.75">
      <c r="A102" s="163"/>
      <c r="B102" s="163">
        <v>454</v>
      </c>
      <c r="C102" s="328"/>
      <c r="D102" s="164" t="s">
        <v>3</v>
      </c>
      <c r="E102" s="367">
        <f>SUM(E103:E103)</f>
        <v>0</v>
      </c>
      <c r="F102" s="367">
        <f>SUM(F103:F103)</f>
        <v>0</v>
      </c>
      <c r="G102" s="197">
        <f>G103</f>
        <v>139609</v>
      </c>
      <c r="H102" s="197">
        <f>H103</f>
        <v>184609</v>
      </c>
      <c r="I102" s="197">
        <f>I103</f>
        <v>142276</v>
      </c>
      <c r="J102" s="367">
        <f>J103</f>
        <v>0</v>
      </c>
      <c r="K102" s="367">
        <f>K103</f>
        <v>0</v>
      </c>
      <c r="L102" s="23"/>
    </row>
    <row r="103" spans="1:13" ht="12.75">
      <c r="A103" s="160"/>
      <c r="B103" s="160"/>
      <c r="C103" s="161" t="s">
        <v>35</v>
      </c>
      <c r="D103" s="165" t="s">
        <v>174</v>
      </c>
      <c r="E103" s="368">
        <v>0</v>
      </c>
      <c r="F103" s="368">
        <v>0</v>
      </c>
      <c r="G103" s="230">
        <v>139609</v>
      </c>
      <c r="H103" s="230">
        <v>184609</v>
      </c>
      <c r="I103" s="459">
        <v>142276</v>
      </c>
      <c r="J103" s="368">
        <v>0</v>
      </c>
      <c r="K103" s="368">
        <v>0</v>
      </c>
      <c r="L103" s="14"/>
      <c r="M103" s="25"/>
    </row>
    <row r="104" spans="1:12" s="25" customFormat="1" ht="12">
      <c r="A104" s="171"/>
      <c r="B104" s="171"/>
      <c r="C104" s="177"/>
      <c r="D104" s="373" t="s">
        <v>486</v>
      </c>
      <c r="E104" s="374">
        <f>E99</f>
        <v>483</v>
      </c>
      <c r="F104" s="374">
        <f aca="true" t="shared" si="25" ref="F104:K104">F99</f>
        <v>0</v>
      </c>
      <c r="G104" s="232">
        <f>G99</f>
        <v>170059</v>
      </c>
      <c r="H104" s="232">
        <f>H99</f>
        <v>215059</v>
      </c>
      <c r="I104" s="232">
        <f>I99</f>
        <v>142741</v>
      </c>
      <c r="J104" s="374">
        <f t="shared" si="25"/>
        <v>0</v>
      </c>
      <c r="K104" s="374">
        <f t="shared" si="25"/>
        <v>0</v>
      </c>
      <c r="L104" s="47"/>
    </row>
    <row r="105" spans="1:11" s="25" customFormat="1" ht="12">
      <c r="A105" s="143"/>
      <c r="B105" s="144"/>
      <c r="C105" s="144"/>
      <c r="D105" s="144"/>
      <c r="E105" s="144"/>
      <c r="F105" s="144"/>
      <c r="G105" s="144"/>
      <c r="H105" s="144"/>
      <c r="I105" s="145"/>
      <c r="J105" s="145"/>
      <c r="K105" s="146"/>
    </row>
    <row r="106" spans="1:11" s="25" customFormat="1" ht="12">
      <c r="A106" s="147"/>
      <c r="B106" s="148"/>
      <c r="C106" s="148"/>
      <c r="D106" s="148"/>
      <c r="E106" s="148"/>
      <c r="F106" s="148"/>
      <c r="G106" s="148"/>
      <c r="H106" s="148"/>
      <c r="I106" s="145"/>
      <c r="J106" s="145"/>
      <c r="K106" s="146"/>
    </row>
    <row r="107" spans="1:13" s="25" customFormat="1" ht="12.75">
      <c r="A107" s="148"/>
      <c r="B107" s="148"/>
      <c r="C107" s="148"/>
      <c r="D107" s="148"/>
      <c r="E107" s="148"/>
      <c r="F107" s="148"/>
      <c r="G107" s="148"/>
      <c r="H107" s="148"/>
      <c r="I107" s="145"/>
      <c r="J107" s="145"/>
      <c r="K107" s="146"/>
      <c r="M107"/>
    </row>
    <row r="108" spans="1:11" ht="12.75">
      <c r="A108" s="148"/>
      <c r="B108" s="148"/>
      <c r="C108" s="148"/>
      <c r="D108" s="140"/>
      <c r="E108" s="148"/>
      <c r="F108" s="148"/>
      <c r="G108" s="148"/>
      <c r="H108" s="148"/>
      <c r="I108" s="132"/>
      <c r="J108" s="132"/>
      <c r="K108" s="146"/>
    </row>
    <row r="109" spans="1:11" ht="12.75">
      <c r="A109" s="148"/>
      <c r="B109" s="148"/>
      <c r="C109" s="140"/>
      <c r="D109" s="140"/>
      <c r="E109" s="148"/>
      <c r="F109" s="148"/>
      <c r="G109" s="148"/>
      <c r="H109" s="148"/>
      <c r="I109" s="132"/>
      <c r="J109" s="132"/>
      <c r="K109" s="146"/>
    </row>
    <row r="110" spans="1:11" ht="12.75">
      <c r="A110" s="148"/>
      <c r="B110" s="148"/>
      <c r="C110" s="148"/>
      <c r="D110" s="140"/>
      <c r="E110" s="148"/>
      <c r="F110" s="148"/>
      <c r="G110" s="148"/>
      <c r="H110" s="148"/>
      <c r="I110" s="132"/>
      <c r="J110" s="132"/>
      <c r="K110" s="146"/>
    </row>
    <row r="111" spans="1:11" ht="12.75">
      <c r="A111" s="148"/>
      <c r="B111" s="148"/>
      <c r="C111" s="148"/>
      <c r="D111" s="140"/>
      <c r="E111" s="148"/>
      <c r="F111" s="148"/>
      <c r="G111" s="148"/>
      <c r="H111" s="148"/>
      <c r="I111" s="132"/>
      <c r="J111" s="132"/>
      <c r="K111" s="146"/>
    </row>
    <row r="112" spans="1:11" ht="12.75">
      <c r="A112" s="148"/>
      <c r="B112" s="148"/>
      <c r="C112" s="148"/>
      <c r="D112" s="140"/>
      <c r="E112" s="148"/>
      <c r="F112" s="148"/>
      <c r="G112" s="148"/>
      <c r="H112" s="148"/>
      <c r="I112" s="132"/>
      <c r="J112" s="132"/>
      <c r="K112" s="146"/>
    </row>
    <row r="113" spans="1:11" ht="12.75">
      <c r="A113" s="148"/>
      <c r="B113" s="148"/>
      <c r="C113" s="148"/>
      <c r="D113" s="140"/>
      <c r="E113" s="148"/>
      <c r="F113" s="148"/>
      <c r="G113" s="148"/>
      <c r="H113" s="148"/>
      <c r="I113" s="132"/>
      <c r="J113" s="132"/>
      <c r="K113" s="146"/>
    </row>
    <row r="114" spans="1:11" ht="12.75">
      <c r="A114" s="148"/>
      <c r="B114" s="148"/>
      <c r="C114" s="148"/>
      <c r="D114" s="140"/>
      <c r="E114" s="148"/>
      <c r="F114" s="148"/>
      <c r="G114" s="148"/>
      <c r="H114" s="148"/>
      <c r="I114" s="132"/>
      <c r="J114" s="132"/>
      <c r="K114" s="146"/>
    </row>
    <row r="115" spans="1:11" ht="12.75">
      <c r="A115" s="148"/>
      <c r="B115" s="148"/>
      <c r="C115" s="148"/>
      <c r="D115" s="140"/>
      <c r="E115" s="148"/>
      <c r="F115" s="148"/>
      <c r="G115" s="148"/>
      <c r="H115" s="148"/>
      <c r="I115" s="132"/>
      <c r="J115" s="132"/>
      <c r="K115" s="146"/>
    </row>
    <row r="116" spans="1:11" ht="12.75">
      <c r="A116" s="148"/>
      <c r="B116" s="148"/>
      <c r="C116" s="148"/>
      <c r="D116" s="140"/>
      <c r="E116" s="148"/>
      <c r="F116" s="148"/>
      <c r="G116" s="148"/>
      <c r="H116" s="148"/>
      <c r="I116" s="132"/>
      <c r="J116" s="132"/>
      <c r="K116" s="146"/>
    </row>
    <row r="117" spans="1:11" ht="12.75">
      <c r="A117" s="148"/>
      <c r="B117" s="148"/>
      <c r="C117" s="148"/>
      <c r="D117" s="140"/>
      <c r="E117" s="148"/>
      <c r="F117" s="148"/>
      <c r="G117" s="148"/>
      <c r="H117" s="148"/>
      <c r="I117" s="132"/>
      <c r="J117" s="132"/>
      <c r="K117" s="146"/>
    </row>
    <row r="118" spans="1:11" ht="12.75">
      <c r="A118" s="148"/>
      <c r="B118" s="148"/>
      <c r="C118" s="148"/>
      <c r="D118" s="140"/>
      <c r="E118" s="148"/>
      <c r="F118" s="148"/>
      <c r="G118" s="148"/>
      <c r="H118" s="148"/>
      <c r="I118" s="132"/>
      <c r="J118" s="132"/>
      <c r="K118" s="146"/>
    </row>
    <row r="119" spans="1:1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ht="12.75">
      <c r="K121"/>
    </row>
    <row r="122" ht="12.75">
      <c r="K122"/>
    </row>
    <row r="123" ht="12.75">
      <c r="K123"/>
    </row>
    <row r="124" ht="12.75">
      <c r="K124"/>
    </row>
    <row r="125" s="83" customFormat="1" ht="12.75">
      <c r="A125" s="44"/>
    </row>
    <row r="126" spans="1:11" ht="12.75">
      <c r="A126" s="26"/>
      <c r="K126"/>
    </row>
    <row r="127" spans="1:11" ht="12.75">
      <c r="A127" s="26"/>
      <c r="K127"/>
    </row>
    <row r="128" spans="1:11" ht="12.75">
      <c r="A128" s="26"/>
      <c r="K128"/>
    </row>
    <row r="129" spans="1:11" ht="12.75">
      <c r="A129" s="26"/>
      <c r="K129"/>
    </row>
    <row r="130" spans="1:11" ht="12.75">
      <c r="A130" s="26"/>
      <c r="K130"/>
    </row>
    <row r="131" spans="1:11" ht="12.75">
      <c r="A131" s="26"/>
      <c r="K131"/>
    </row>
    <row r="132" spans="1:11" ht="12.75">
      <c r="A132" s="26"/>
      <c r="K132"/>
    </row>
    <row r="133" spans="1:11" ht="12.75">
      <c r="A133" s="26"/>
      <c r="K133"/>
    </row>
    <row r="134" spans="1:11" ht="12.75">
      <c r="A134" s="26"/>
      <c r="K134"/>
    </row>
    <row r="135" spans="1:11" ht="12.75">
      <c r="A135" s="26"/>
      <c r="K135"/>
    </row>
    <row r="136" spans="1:11" ht="12.75">
      <c r="A136" s="26"/>
      <c r="K136"/>
    </row>
    <row r="137" spans="1:11" ht="12.75">
      <c r="A137" s="26"/>
      <c r="K137"/>
    </row>
    <row r="138" spans="1:11" ht="12.75">
      <c r="A138" s="26"/>
      <c r="K138"/>
    </row>
    <row r="139" spans="1:11" ht="12.75">
      <c r="A139" s="26"/>
      <c r="K139"/>
    </row>
    <row r="140" spans="1:11" ht="12.75">
      <c r="A140" s="26"/>
      <c r="K140"/>
    </row>
    <row r="141" spans="1:11" ht="12.75">
      <c r="A141" s="26"/>
      <c r="K141"/>
    </row>
    <row r="142" spans="1:11" ht="12.75">
      <c r="A142" s="26"/>
      <c r="K142"/>
    </row>
    <row r="143" spans="1:11" ht="12.75">
      <c r="A143" s="26"/>
      <c r="K143"/>
    </row>
    <row r="144" spans="1:11" ht="12.75">
      <c r="A144" s="26"/>
      <c r="K144"/>
    </row>
    <row r="145" spans="1:11" ht="12.75">
      <c r="A145" s="26"/>
      <c r="K145"/>
    </row>
    <row r="146" spans="1:11" ht="12.75">
      <c r="A146" s="26"/>
      <c r="K146"/>
    </row>
    <row r="147" spans="1:11" ht="12.75">
      <c r="A147" s="26"/>
      <c r="K147"/>
    </row>
    <row r="148" spans="1:11" ht="12.75">
      <c r="A148" s="26"/>
      <c r="K148"/>
    </row>
    <row r="149" spans="1:11" ht="12.75">
      <c r="A149" s="26"/>
      <c r="K149"/>
    </row>
    <row r="150" spans="1:11" ht="12.75">
      <c r="A150" s="26"/>
      <c r="K150"/>
    </row>
  </sheetData>
  <sheetProtection/>
  <mergeCells count="1">
    <mergeCell ref="A1:K1"/>
  </mergeCells>
  <printOptions horizontalCentered="1"/>
  <pageMargins left="0.7874015748031497" right="0.7874015748031497" top="0.984251968503937" bottom="0.8661417322834646" header="0.5118110236220472" footer="0.5118110236220472"/>
  <pageSetup horizontalDpi="600" verticalDpi="600" orientation="landscape" paperSize="9" scale="48" r:id="rId1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120" zoomScaleSheetLayoutView="120" zoomScalePageLayoutView="0" workbookViewId="0" topLeftCell="A1">
      <selection activeCell="Q2" sqref="Q2"/>
    </sheetView>
  </sheetViews>
  <sheetFormatPr defaultColWidth="9.140625" defaultRowHeight="12.75"/>
  <cols>
    <col min="1" max="1" width="2.7109375" style="86" customWidth="1"/>
    <col min="2" max="2" width="6.8515625" style="85" customWidth="1"/>
    <col min="3" max="3" width="28.57421875" style="85" customWidth="1"/>
    <col min="4" max="17" width="6.57421875" style="85" customWidth="1"/>
    <col min="18" max="16384" width="9.140625" style="85" customWidth="1"/>
  </cols>
  <sheetData>
    <row r="1" spans="1:3" ht="8.25">
      <c r="A1" s="87"/>
      <c r="B1" s="84"/>
      <c r="C1" s="84"/>
    </row>
    <row r="2" spans="1:17" ht="12.75" customHeight="1">
      <c r="A2" s="381" t="s">
        <v>368</v>
      </c>
      <c r="B2" s="100"/>
      <c r="C2" s="135"/>
      <c r="D2" s="135"/>
      <c r="E2" s="100"/>
      <c r="F2" s="135"/>
      <c r="G2" s="100"/>
      <c r="H2" s="100"/>
      <c r="I2" s="100"/>
      <c r="J2" s="100"/>
      <c r="K2" s="100"/>
      <c r="L2" s="135"/>
      <c r="M2" s="100"/>
      <c r="N2" s="100"/>
      <c r="O2" s="100"/>
      <c r="P2" s="100"/>
      <c r="Q2" s="100"/>
    </row>
    <row r="3" spans="1:17" ht="12.75" customHeight="1">
      <c r="A3" s="136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37"/>
    </row>
    <row r="4" spans="1:17" ht="24" customHeight="1">
      <c r="A4" s="532" t="s">
        <v>205</v>
      </c>
      <c r="B4" s="534" t="s">
        <v>177</v>
      </c>
      <c r="C4" s="535" t="s">
        <v>178</v>
      </c>
      <c r="D4" s="529" t="s">
        <v>460</v>
      </c>
      <c r="E4" s="531"/>
      <c r="F4" s="529" t="s">
        <v>505</v>
      </c>
      <c r="G4" s="531"/>
      <c r="H4" s="529" t="s">
        <v>506</v>
      </c>
      <c r="I4" s="531"/>
      <c r="J4" s="529" t="s">
        <v>507</v>
      </c>
      <c r="K4" s="531"/>
      <c r="L4" s="529" t="s">
        <v>508</v>
      </c>
      <c r="M4" s="530"/>
      <c r="N4" s="529" t="s">
        <v>461</v>
      </c>
      <c r="O4" s="530"/>
      <c r="P4" s="529" t="s">
        <v>509</v>
      </c>
      <c r="Q4" s="530"/>
    </row>
    <row r="5" spans="1:17" ht="24" customHeight="1">
      <c r="A5" s="533"/>
      <c r="B5" s="533"/>
      <c r="C5" s="536"/>
      <c r="D5" s="402" t="s">
        <v>33</v>
      </c>
      <c r="E5" s="402" t="s">
        <v>32</v>
      </c>
      <c r="F5" s="402" t="s">
        <v>33</v>
      </c>
      <c r="G5" s="402" t="s">
        <v>32</v>
      </c>
      <c r="H5" s="402" t="s">
        <v>33</v>
      </c>
      <c r="I5" s="402" t="s">
        <v>32</v>
      </c>
      <c r="J5" s="402" t="s">
        <v>33</v>
      </c>
      <c r="K5" s="402" t="s">
        <v>32</v>
      </c>
      <c r="L5" s="402" t="s">
        <v>33</v>
      </c>
      <c r="M5" s="402" t="s">
        <v>32</v>
      </c>
      <c r="N5" s="402" t="s">
        <v>33</v>
      </c>
      <c r="O5" s="402" t="s">
        <v>32</v>
      </c>
      <c r="P5" s="402" t="s">
        <v>33</v>
      </c>
      <c r="Q5" s="402" t="s">
        <v>32</v>
      </c>
    </row>
    <row r="6" spans="1:17" ht="12.75" customHeight="1">
      <c r="A6" s="412" t="s">
        <v>377</v>
      </c>
      <c r="B6" s="413"/>
      <c r="C6" s="414"/>
      <c r="D6" s="403">
        <v>21516</v>
      </c>
      <c r="E6" s="403">
        <v>0</v>
      </c>
      <c r="F6" s="403">
        <v>59663</v>
      </c>
      <c r="G6" s="403">
        <v>0</v>
      </c>
      <c r="H6" s="403">
        <v>122386</v>
      </c>
      <c r="I6" s="403">
        <v>26000</v>
      </c>
      <c r="J6" s="403">
        <v>182386</v>
      </c>
      <c r="K6" s="403">
        <v>26000</v>
      </c>
      <c r="L6" s="403">
        <v>33517</v>
      </c>
      <c r="M6" s="403">
        <v>20000</v>
      </c>
      <c r="N6" s="403">
        <v>29330</v>
      </c>
      <c r="O6" s="403">
        <v>0</v>
      </c>
      <c r="P6" s="403">
        <v>29330</v>
      </c>
      <c r="Q6" s="403">
        <v>0</v>
      </c>
    </row>
    <row r="7" spans="1:17" ht="12.75" customHeight="1">
      <c r="A7" s="415">
        <v>1</v>
      </c>
      <c r="B7" s="416" t="s">
        <v>463</v>
      </c>
      <c r="C7" s="416"/>
      <c r="D7" s="404">
        <v>14131</v>
      </c>
      <c r="E7" s="404">
        <v>0</v>
      </c>
      <c r="F7" s="404">
        <v>11250</v>
      </c>
      <c r="G7" s="404">
        <v>0</v>
      </c>
      <c r="H7" s="404">
        <v>12099</v>
      </c>
      <c r="I7" s="404">
        <v>26000</v>
      </c>
      <c r="J7" s="404">
        <v>12099</v>
      </c>
      <c r="K7" s="404">
        <v>26000</v>
      </c>
      <c r="L7" s="404">
        <v>13030</v>
      </c>
      <c r="M7" s="404">
        <v>20000</v>
      </c>
      <c r="N7" s="404">
        <v>17000</v>
      </c>
      <c r="O7" s="404">
        <v>0</v>
      </c>
      <c r="P7" s="404">
        <v>17000</v>
      </c>
      <c r="Q7" s="404">
        <v>0</v>
      </c>
    </row>
    <row r="8" spans="1:17" ht="12.75" customHeight="1">
      <c r="A8" s="417"/>
      <c r="B8" s="418" t="s">
        <v>218</v>
      </c>
      <c r="C8" s="410" t="s">
        <v>302</v>
      </c>
      <c r="D8" s="405">
        <v>14131</v>
      </c>
      <c r="E8" s="405">
        <v>0</v>
      </c>
      <c r="F8" s="405">
        <v>11250</v>
      </c>
      <c r="G8" s="405">
        <v>0</v>
      </c>
      <c r="H8" s="405">
        <v>12099</v>
      </c>
      <c r="I8" s="405">
        <v>26000</v>
      </c>
      <c r="J8" s="405">
        <v>12099</v>
      </c>
      <c r="K8" s="405">
        <v>26000</v>
      </c>
      <c r="L8" s="405">
        <v>13030</v>
      </c>
      <c r="M8" s="405">
        <v>20000</v>
      </c>
      <c r="N8" s="405">
        <v>17000</v>
      </c>
      <c r="O8" s="405">
        <v>0</v>
      </c>
      <c r="P8" s="405">
        <v>17000</v>
      </c>
      <c r="Q8" s="405">
        <v>0</v>
      </c>
    </row>
    <row r="9" spans="1:17" ht="12.75" customHeight="1">
      <c r="A9" s="415">
        <v>2</v>
      </c>
      <c r="B9" s="527" t="s">
        <v>48</v>
      </c>
      <c r="C9" s="528"/>
      <c r="D9" s="404">
        <v>0</v>
      </c>
      <c r="E9" s="404">
        <v>0</v>
      </c>
      <c r="F9" s="404">
        <v>30</v>
      </c>
      <c r="G9" s="404">
        <v>0</v>
      </c>
      <c r="H9" s="404">
        <v>0</v>
      </c>
      <c r="I9" s="404">
        <v>0</v>
      </c>
      <c r="J9" s="404">
        <v>0</v>
      </c>
      <c r="K9" s="404">
        <v>0</v>
      </c>
      <c r="L9" s="404">
        <v>0</v>
      </c>
      <c r="M9" s="404">
        <v>0</v>
      </c>
      <c r="N9" s="404">
        <v>30</v>
      </c>
      <c r="O9" s="404">
        <v>0</v>
      </c>
      <c r="P9" s="404">
        <v>30</v>
      </c>
      <c r="Q9" s="404">
        <v>0</v>
      </c>
    </row>
    <row r="10" spans="1:17" ht="12.75" customHeight="1">
      <c r="A10" s="417"/>
      <c r="B10" s="418" t="s">
        <v>217</v>
      </c>
      <c r="C10" s="410" t="s">
        <v>13</v>
      </c>
      <c r="D10" s="405">
        <v>0</v>
      </c>
      <c r="E10" s="405">
        <v>0</v>
      </c>
      <c r="F10" s="405">
        <v>30</v>
      </c>
      <c r="G10" s="405">
        <v>0</v>
      </c>
      <c r="H10" s="405">
        <v>0</v>
      </c>
      <c r="I10" s="405">
        <v>0</v>
      </c>
      <c r="J10" s="405">
        <v>0</v>
      </c>
      <c r="K10" s="405">
        <v>0</v>
      </c>
      <c r="L10" s="405">
        <v>0</v>
      </c>
      <c r="M10" s="405">
        <v>0</v>
      </c>
      <c r="N10" s="405">
        <v>30</v>
      </c>
      <c r="O10" s="405">
        <v>0</v>
      </c>
      <c r="P10" s="405">
        <v>30</v>
      </c>
      <c r="Q10" s="405">
        <v>0</v>
      </c>
    </row>
    <row r="11" spans="1:17" ht="12.75" customHeight="1">
      <c r="A11" s="415">
        <v>3</v>
      </c>
      <c r="B11" s="416" t="s">
        <v>123</v>
      </c>
      <c r="C11" s="416"/>
      <c r="D11" s="404">
        <v>200</v>
      </c>
      <c r="E11" s="404">
        <v>0</v>
      </c>
      <c r="F11" s="404">
        <v>196</v>
      </c>
      <c r="G11" s="404">
        <v>0</v>
      </c>
      <c r="H11" s="404">
        <v>200</v>
      </c>
      <c r="I11" s="404">
        <v>0</v>
      </c>
      <c r="J11" s="404">
        <v>200</v>
      </c>
      <c r="K11" s="404">
        <v>0</v>
      </c>
      <c r="L11" s="404">
        <v>200</v>
      </c>
      <c r="M11" s="404">
        <v>0</v>
      </c>
      <c r="N11" s="404">
        <v>200</v>
      </c>
      <c r="O11" s="404">
        <v>0</v>
      </c>
      <c r="P11" s="404">
        <v>200</v>
      </c>
      <c r="Q11" s="404">
        <v>0</v>
      </c>
    </row>
    <row r="12" spans="1:17" ht="12.75" customHeight="1">
      <c r="A12" s="417"/>
      <c r="B12" s="418" t="s">
        <v>217</v>
      </c>
      <c r="C12" s="410" t="s">
        <v>13</v>
      </c>
      <c r="D12" s="405">
        <v>200</v>
      </c>
      <c r="E12" s="405">
        <v>0</v>
      </c>
      <c r="F12" s="405">
        <v>196</v>
      </c>
      <c r="G12" s="405">
        <v>0</v>
      </c>
      <c r="H12" s="405">
        <v>200</v>
      </c>
      <c r="I12" s="405">
        <v>0</v>
      </c>
      <c r="J12" s="405">
        <v>200</v>
      </c>
      <c r="K12" s="405">
        <v>0</v>
      </c>
      <c r="L12" s="405">
        <v>200</v>
      </c>
      <c r="M12" s="405">
        <v>0</v>
      </c>
      <c r="N12" s="405">
        <v>200</v>
      </c>
      <c r="O12" s="405">
        <v>0</v>
      </c>
      <c r="P12" s="405">
        <v>200</v>
      </c>
      <c r="Q12" s="405">
        <v>0</v>
      </c>
    </row>
    <row r="13" spans="1:17" ht="12.75" customHeight="1">
      <c r="A13" s="415">
        <v>4</v>
      </c>
      <c r="B13" s="416" t="s">
        <v>124</v>
      </c>
      <c r="C13" s="416"/>
      <c r="D13" s="404">
        <v>6693</v>
      </c>
      <c r="E13" s="404">
        <v>0</v>
      </c>
      <c r="F13" s="404">
        <v>6641</v>
      </c>
      <c r="G13" s="404">
        <v>0</v>
      </c>
      <c r="H13" s="404">
        <v>6650</v>
      </c>
      <c r="I13" s="404">
        <v>0</v>
      </c>
      <c r="J13" s="404">
        <v>6650</v>
      </c>
      <c r="K13" s="404">
        <v>0</v>
      </c>
      <c r="L13" s="404">
        <v>6650</v>
      </c>
      <c r="M13" s="404">
        <v>0</v>
      </c>
      <c r="N13" s="404">
        <v>6700</v>
      </c>
      <c r="O13" s="404">
        <v>0</v>
      </c>
      <c r="P13" s="404">
        <v>6700</v>
      </c>
      <c r="Q13" s="404">
        <v>0</v>
      </c>
    </row>
    <row r="14" spans="1:17" ht="12.75" customHeight="1">
      <c r="A14" s="426"/>
      <c r="B14" s="418" t="s">
        <v>258</v>
      </c>
      <c r="C14" s="410" t="s">
        <v>295</v>
      </c>
      <c r="D14" s="406">
        <v>6693</v>
      </c>
      <c r="E14" s="406">
        <v>0</v>
      </c>
      <c r="F14" s="406">
        <v>6641</v>
      </c>
      <c r="G14" s="406">
        <v>0</v>
      </c>
      <c r="H14" s="406">
        <v>6650</v>
      </c>
      <c r="I14" s="406">
        <v>0</v>
      </c>
      <c r="J14" s="406">
        <v>6650</v>
      </c>
      <c r="K14" s="406">
        <v>0</v>
      </c>
      <c r="L14" s="406">
        <v>6650</v>
      </c>
      <c r="M14" s="406">
        <v>0</v>
      </c>
      <c r="N14" s="406">
        <v>6700</v>
      </c>
      <c r="O14" s="406">
        <v>0</v>
      </c>
      <c r="P14" s="406">
        <v>6700</v>
      </c>
      <c r="Q14" s="406">
        <v>0</v>
      </c>
    </row>
    <row r="15" spans="1:17" ht="12.75" customHeight="1">
      <c r="A15" s="415">
        <v>5</v>
      </c>
      <c r="B15" s="416" t="s">
        <v>127</v>
      </c>
      <c r="C15" s="416"/>
      <c r="D15" s="407">
        <v>492</v>
      </c>
      <c r="E15" s="408">
        <v>0</v>
      </c>
      <c r="F15" s="407">
        <v>615</v>
      </c>
      <c r="G15" s="408">
        <v>0</v>
      </c>
      <c r="H15" s="407">
        <v>1237</v>
      </c>
      <c r="I15" s="408">
        <v>0</v>
      </c>
      <c r="J15" s="407">
        <v>1237</v>
      </c>
      <c r="K15" s="408">
        <v>0</v>
      </c>
      <c r="L15" s="407">
        <v>1437</v>
      </c>
      <c r="M15" s="408">
        <v>0</v>
      </c>
      <c r="N15" s="407">
        <v>5200</v>
      </c>
      <c r="O15" s="408">
        <v>0</v>
      </c>
      <c r="P15" s="407">
        <v>5200</v>
      </c>
      <c r="Q15" s="408">
        <v>0</v>
      </c>
    </row>
    <row r="16" spans="1:17" ht="12.75" customHeight="1">
      <c r="A16" s="426"/>
      <c r="B16" s="418" t="s">
        <v>219</v>
      </c>
      <c r="C16" s="410" t="s">
        <v>129</v>
      </c>
      <c r="D16" s="409">
        <v>378</v>
      </c>
      <c r="E16" s="410">
        <v>0</v>
      </c>
      <c r="F16" s="409">
        <v>464</v>
      </c>
      <c r="G16" s="410">
        <v>0</v>
      </c>
      <c r="H16" s="409">
        <v>600</v>
      </c>
      <c r="I16" s="410">
        <v>0</v>
      </c>
      <c r="J16" s="409">
        <v>600</v>
      </c>
      <c r="K16" s="410">
        <v>0</v>
      </c>
      <c r="L16" s="409">
        <v>800</v>
      </c>
      <c r="M16" s="410">
        <v>0</v>
      </c>
      <c r="N16" s="409">
        <v>5000</v>
      </c>
      <c r="O16" s="410">
        <v>0</v>
      </c>
      <c r="P16" s="409">
        <v>5000</v>
      </c>
      <c r="Q16" s="410">
        <v>0</v>
      </c>
    </row>
    <row r="17" spans="1:17" ht="12.75" customHeight="1">
      <c r="A17" s="426"/>
      <c r="B17" s="418" t="s">
        <v>258</v>
      </c>
      <c r="C17" s="410" t="s">
        <v>324</v>
      </c>
      <c r="D17" s="409">
        <v>114</v>
      </c>
      <c r="E17" s="410">
        <v>0</v>
      </c>
      <c r="F17" s="409">
        <v>151</v>
      </c>
      <c r="G17" s="410">
        <v>0</v>
      </c>
      <c r="H17" s="409">
        <v>637</v>
      </c>
      <c r="I17" s="410">
        <v>0</v>
      </c>
      <c r="J17" s="409">
        <v>637</v>
      </c>
      <c r="K17" s="410">
        <v>0</v>
      </c>
      <c r="L17" s="409">
        <v>637</v>
      </c>
      <c r="M17" s="410">
        <v>0</v>
      </c>
      <c r="N17" s="409">
        <v>200</v>
      </c>
      <c r="O17" s="410">
        <v>0</v>
      </c>
      <c r="P17" s="409">
        <v>200</v>
      </c>
      <c r="Q17" s="410">
        <v>0</v>
      </c>
    </row>
    <row r="18" spans="1:17" ht="12.75" customHeight="1">
      <c r="A18" s="415">
        <v>6</v>
      </c>
      <c r="B18" s="416" t="s">
        <v>128</v>
      </c>
      <c r="C18" s="416"/>
      <c r="D18" s="404">
        <v>0</v>
      </c>
      <c r="E18" s="404">
        <v>0</v>
      </c>
      <c r="F18" s="404">
        <v>0</v>
      </c>
      <c r="G18" s="404">
        <v>0</v>
      </c>
      <c r="H18" s="404">
        <v>0</v>
      </c>
      <c r="I18" s="404">
        <v>0</v>
      </c>
      <c r="J18" s="404">
        <v>0</v>
      </c>
      <c r="K18" s="404">
        <v>0</v>
      </c>
      <c r="L18" s="404">
        <v>0</v>
      </c>
      <c r="M18" s="404">
        <v>0</v>
      </c>
      <c r="N18" s="404">
        <v>0</v>
      </c>
      <c r="O18" s="404">
        <v>0</v>
      </c>
      <c r="P18" s="404">
        <v>0</v>
      </c>
      <c r="Q18" s="404">
        <v>0</v>
      </c>
    </row>
    <row r="19" spans="1:17" ht="12.75" customHeight="1">
      <c r="A19" s="415">
        <v>7</v>
      </c>
      <c r="B19" s="527" t="s">
        <v>133</v>
      </c>
      <c r="C19" s="528"/>
      <c r="D19" s="404">
        <v>0</v>
      </c>
      <c r="E19" s="404">
        <v>0</v>
      </c>
      <c r="F19" s="404">
        <v>0</v>
      </c>
      <c r="G19" s="404">
        <v>0</v>
      </c>
      <c r="H19" s="404">
        <v>0</v>
      </c>
      <c r="I19" s="404">
        <v>0</v>
      </c>
      <c r="J19" s="404">
        <v>0</v>
      </c>
      <c r="K19" s="404">
        <v>0</v>
      </c>
      <c r="L19" s="404">
        <v>0</v>
      </c>
      <c r="M19" s="404">
        <v>0</v>
      </c>
      <c r="N19" s="404">
        <v>0</v>
      </c>
      <c r="O19" s="404">
        <v>0</v>
      </c>
      <c r="P19" s="404">
        <v>0</v>
      </c>
      <c r="Q19" s="404">
        <v>0</v>
      </c>
    </row>
    <row r="20" spans="1:17" ht="12.75" customHeight="1">
      <c r="A20" s="415">
        <v>9</v>
      </c>
      <c r="B20" s="527" t="s">
        <v>95</v>
      </c>
      <c r="C20" s="528"/>
      <c r="D20" s="404">
        <v>0</v>
      </c>
      <c r="E20" s="404">
        <v>0</v>
      </c>
      <c r="F20" s="404">
        <v>40931</v>
      </c>
      <c r="G20" s="404">
        <v>0</v>
      </c>
      <c r="H20" s="404">
        <v>102200</v>
      </c>
      <c r="I20" s="404">
        <v>0</v>
      </c>
      <c r="J20" s="404">
        <v>162200</v>
      </c>
      <c r="K20" s="404">
        <v>0</v>
      </c>
      <c r="L20" s="404">
        <v>12200</v>
      </c>
      <c r="M20" s="404">
        <v>0</v>
      </c>
      <c r="N20" s="404">
        <v>200</v>
      </c>
      <c r="O20" s="404">
        <v>0</v>
      </c>
      <c r="P20" s="404">
        <v>200</v>
      </c>
      <c r="Q20" s="404">
        <v>0</v>
      </c>
    </row>
    <row r="21" spans="1:17" ht="12.75" customHeight="1">
      <c r="A21" s="417"/>
      <c r="B21" s="418" t="s">
        <v>216</v>
      </c>
      <c r="C21" s="410" t="s">
        <v>95</v>
      </c>
      <c r="D21" s="405">
        <v>0</v>
      </c>
      <c r="E21" s="405">
        <v>0</v>
      </c>
      <c r="F21" s="405">
        <v>40931</v>
      </c>
      <c r="G21" s="405">
        <v>0</v>
      </c>
      <c r="H21" s="405">
        <v>102200</v>
      </c>
      <c r="I21" s="405">
        <v>0</v>
      </c>
      <c r="J21" s="405">
        <v>162200</v>
      </c>
      <c r="K21" s="405">
        <v>0</v>
      </c>
      <c r="L21" s="405">
        <v>12200</v>
      </c>
      <c r="M21" s="405">
        <v>0</v>
      </c>
      <c r="N21" s="405">
        <v>200</v>
      </c>
      <c r="O21" s="405">
        <v>0</v>
      </c>
      <c r="P21" s="405">
        <v>200</v>
      </c>
      <c r="Q21" s="405">
        <v>0</v>
      </c>
    </row>
  </sheetData>
  <sheetProtection/>
  <mergeCells count="13">
    <mergeCell ref="A4:A5"/>
    <mergeCell ref="B4:B5"/>
    <mergeCell ref="H4:I4"/>
    <mergeCell ref="D4:E4"/>
    <mergeCell ref="F4:G4"/>
    <mergeCell ref="C4:C5"/>
    <mergeCell ref="B19:C19"/>
    <mergeCell ref="B9:C9"/>
    <mergeCell ref="B20:C20"/>
    <mergeCell ref="P4:Q4"/>
    <mergeCell ref="L4:M4"/>
    <mergeCell ref="J4:K4"/>
    <mergeCell ref="N4:O4"/>
  </mergeCells>
  <printOptions horizontalCentered="1"/>
  <pageMargins left="0.7086614173228347" right="0.7086614173228347" top="0.7480314960629921" bottom="0.7480314960629921" header="0.31496062992125984" footer="0.31496062992125984"/>
  <pageSetup firstPageNumber="18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view="pageBreakPreview" zoomScale="120" zoomScaleSheetLayoutView="120" zoomScalePageLayoutView="0" workbookViewId="0" topLeftCell="A1">
      <selection activeCell="P3" sqref="P3"/>
    </sheetView>
  </sheetViews>
  <sheetFormatPr defaultColWidth="9.140625" defaultRowHeight="12.75"/>
  <cols>
    <col min="1" max="1" width="2.7109375" style="86" customWidth="1"/>
    <col min="2" max="2" width="6.8515625" style="85" customWidth="1"/>
    <col min="3" max="3" width="29.8515625" style="85" customWidth="1"/>
    <col min="4" max="17" width="6.57421875" style="85" customWidth="1"/>
    <col min="18" max="16384" width="9.140625" style="85" customWidth="1"/>
  </cols>
  <sheetData>
    <row r="2" spans="1:17" ht="12.75" customHeight="1">
      <c r="A2" s="381" t="s">
        <v>369</v>
      </c>
      <c r="B2" s="100"/>
      <c r="C2" s="135"/>
      <c r="D2" s="218"/>
      <c r="E2" s="100"/>
      <c r="F2" s="218"/>
      <c r="G2" s="100"/>
      <c r="H2" s="218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2.75" customHeight="1">
      <c r="A3" s="136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37"/>
    </row>
    <row r="4" spans="1:17" ht="24" customHeight="1">
      <c r="A4" s="532" t="s">
        <v>205</v>
      </c>
      <c r="B4" s="534" t="s">
        <v>177</v>
      </c>
      <c r="C4" s="535" t="s">
        <v>178</v>
      </c>
      <c r="D4" s="529" t="s">
        <v>460</v>
      </c>
      <c r="E4" s="531"/>
      <c r="F4" s="529" t="s">
        <v>505</v>
      </c>
      <c r="G4" s="531"/>
      <c r="H4" s="529" t="s">
        <v>506</v>
      </c>
      <c r="I4" s="531"/>
      <c r="J4" s="529" t="s">
        <v>507</v>
      </c>
      <c r="K4" s="531"/>
      <c r="L4" s="529" t="s">
        <v>508</v>
      </c>
      <c r="M4" s="530"/>
      <c r="N4" s="529" t="s">
        <v>461</v>
      </c>
      <c r="O4" s="530"/>
      <c r="P4" s="529" t="s">
        <v>509</v>
      </c>
      <c r="Q4" s="530"/>
    </row>
    <row r="5" spans="1:17" ht="24" customHeight="1">
      <c r="A5" s="533"/>
      <c r="B5" s="533"/>
      <c r="C5" s="536"/>
      <c r="D5" s="402" t="s">
        <v>33</v>
      </c>
      <c r="E5" s="402" t="s">
        <v>32</v>
      </c>
      <c r="F5" s="402" t="s">
        <v>33</v>
      </c>
      <c r="G5" s="402" t="s">
        <v>32</v>
      </c>
      <c r="H5" s="402" t="s">
        <v>33</v>
      </c>
      <c r="I5" s="402" t="s">
        <v>32</v>
      </c>
      <c r="J5" s="402" t="s">
        <v>33</v>
      </c>
      <c r="K5" s="402" t="s">
        <v>32</v>
      </c>
      <c r="L5" s="402" t="s">
        <v>33</v>
      </c>
      <c r="M5" s="402" t="s">
        <v>32</v>
      </c>
      <c r="N5" s="402" t="s">
        <v>33</v>
      </c>
      <c r="O5" s="402" t="s">
        <v>32</v>
      </c>
      <c r="P5" s="402" t="s">
        <v>33</v>
      </c>
      <c r="Q5" s="402" t="s">
        <v>32</v>
      </c>
    </row>
    <row r="6" spans="1:17" ht="12.75" customHeight="1">
      <c r="A6" s="412" t="s">
        <v>378</v>
      </c>
      <c r="B6" s="413"/>
      <c r="C6" s="414"/>
      <c r="D6" s="403">
        <v>235</v>
      </c>
      <c r="E6" s="403">
        <v>0</v>
      </c>
      <c r="F6" s="403">
        <v>4654</v>
      </c>
      <c r="G6" s="403">
        <v>0</v>
      </c>
      <c r="H6" s="403">
        <v>6000</v>
      </c>
      <c r="I6" s="403">
        <v>0</v>
      </c>
      <c r="J6" s="403">
        <v>10000</v>
      </c>
      <c r="K6" s="403">
        <v>0</v>
      </c>
      <c r="L6" s="403">
        <v>13000</v>
      </c>
      <c r="M6" s="403">
        <v>0</v>
      </c>
      <c r="N6" s="403">
        <v>12200</v>
      </c>
      <c r="O6" s="403">
        <v>0</v>
      </c>
      <c r="P6" s="403">
        <v>12200</v>
      </c>
      <c r="Q6" s="403">
        <v>0</v>
      </c>
    </row>
    <row r="7" spans="1:17" ht="12.75" customHeight="1">
      <c r="A7" s="415">
        <v>1</v>
      </c>
      <c r="B7" s="416" t="s">
        <v>220</v>
      </c>
      <c r="C7" s="416"/>
      <c r="D7" s="404">
        <v>235</v>
      </c>
      <c r="E7" s="404">
        <v>0</v>
      </c>
      <c r="F7" s="404">
        <v>4654</v>
      </c>
      <c r="G7" s="404">
        <v>0</v>
      </c>
      <c r="H7" s="404">
        <v>6000</v>
      </c>
      <c r="I7" s="404">
        <v>0</v>
      </c>
      <c r="J7" s="404">
        <v>10000</v>
      </c>
      <c r="K7" s="404">
        <v>0</v>
      </c>
      <c r="L7" s="404">
        <v>13000</v>
      </c>
      <c r="M7" s="404">
        <v>0</v>
      </c>
      <c r="N7" s="404">
        <v>12200</v>
      </c>
      <c r="O7" s="404">
        <v>0</v>
      </c>
      <c r="P7" s="404">
        <v>12200</v>
      </c>
      <c r="Q7" s="404">
        <v>0</v>
      </c>
    </row>
    <row r="8" spans="1:17" ht="12.75" customHeight="1">
      <c r="A8" s="417"/>
      <c r="B8" s="418" t="s">
        <v>221</v>
      </c>
      <c r="C8" s="410" t="s">
        <v>14</v>
      </c>
      <c r="D8" s="405">
        <v>235</v>
      </c>
      <c r="E8" s="405">
        <v>0</v>
      </c>
      <c r="F8" s="405">
        <v>4654</v>
      </c>
      <c r="G8" s="405">
        <v>0</v>
      </c>
      <c r="H8" s="405">
        <v>6000</v>
      </c>
      <c r="I8" s="405">
        <v>0</v>
      </c>
      <c r="J8" s="405">
        <v>10000</v>
      </c>
      <c r="K8" s="405">
        <v>0</v>
      </c>
      <c r="L8" s="405">
        <v>13000</v>
      </c>
      <c r="M8" s="405">
        <v>0</v>
      </c>
      <c r="N8" s="405">
        <v>12200</v>
      </c>
      <c r="O8" s="405">
        <v>0</v>
      </c>
      <c r="P8" s="405">
        <v>12200</v>
      </c>
      <c r="Q8" s="405">
        <v>0</v>
      </c>
    </row>
    <row r="9" spans="1:17" ht="12.75" customHeight="1">
      <c r="A9" s="415">
        <v>2</v>
      </c>
      <c r="B9" s="416" t="s">
        <v>210</v>
      </c>
      <c r="C9" s="416"/>
      <c r="D9" s="404">
        <v>0</v>
      </c>
      <c r="E9" s="404">
        <v>0</v>
      </c>
      <c r="F9" s="404">
        <v>0</v>
      </c>
      <c r="G9" s="404">
        <v>0</v>
      </c>
      <c r="H9" s="404">
        <v>0</v>
      </c>
      <c r="I9" s="404">
        <v>0</v>
      </c>
      <c r="J9" s="404">
        <v>0</v>
      </c>
      <c r="K9" s="404">
        <v>0</v>
      </c>
      <c r="L9" s="404">
        <v>0</v>
      </c>
      <c r="M9" s="404">
        <v>0</v>
      </c>
      <c r="N9" s="404">
        <v>0</v>
      </c>
      <c r="O9" s="404">
        <v>0</v>
      </c>
      <c r="P9" s="404">
        <v>0</v>
      </c>
      <c r="Q9" s="404">
        <v>0</v>
      </c>
    </row>
    <row r="10" spans="1:17" ht="12.75" customHeight="1">
      <c r="A10" s="417"/>
      <c r="B10" s="418" t="s">
        <v>221</v>
      </c>
      <c r="C10" s="410" t="s">
        <v>14</v>
      </c>
      <c r="D10" s="405">
        <v>0</v>
      </c>
      <c r="E10" s="405">
        <v>0</v>
      </c>
      <c r="F10" s="405">
        <v>0</v>
      </c>
      <c r="G10" s="405">
        <v>0</v>
      </c>
      <c r="H10" s="405">
        <v>0</v>
      </c>
      <c r="I10" s="405">
        <v>0</v>
      </c>
      <c r="J10" s="405">
        <v>0</v>
      </c>
      <c r="K10" s="405">
        <v>0</v>
      </c>
      <c r="L10" s="405">
        <v>0</v>
      </c>
      <c r="M10" s="405">
        <v>0</v>
      </c>
      <c r="N10" s="405">
        <v>0</v>
      </c>
      <c r="O10" s="405">
        <v>0</v>
      </c>
      <c r="P10" s="405">
        <v>0</v>
      </c>
      <c r="Q10" s="405">
        <v>0</v>
      </c>
    </row>
    <row r="11" spans="1:17" ht="12.75" customHeight="1">
      <c r="A11" s="136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2.75" customHeight="1">
      <c r="A12" s="136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7" ht="12.75" customHeight="1">
      <c r="A13" s="136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12.75" customHeight="1">
      <c r="A14" s="381" t="s">
        <v>370</v>
      </c>
      <c r="B14" s="100"/>
      <c r="C14" s="101"/>
      <c r="D14" s="100"/>
      <c r="E14" s="100"/>
      <c r="F14" s="100"/>
      <c r="G14" s="100"/>
      <c r="H14" s="101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ht="12.75" customHeight="1">
      <c r="A15" s="136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1:17" ht="24" customHeight="1">
      <c r="A16" s="532" t="s">
        <v>205</v>
      </c>
      <c r="B16" s="534" t="s">
        <v>177</v>
      </c>
      <c r="C16" s="535" t="s">
        <v>178</v>
      </c>
      <c r="D16" s="529" t="s">
        <v>460</v>
      </c>
      <c r="E16" s="531"/>
      <c r="F16" s="529" t="s">
        <v>505</v>
      </c>
      <c r="G16" s="531"/>
      <c r="H16" s="529" t="s">
        <v>506</v>
      </c>
      <c r="I16" s="531"/>
      <c r="J16" s="529" t="s">
        <v>507</v>
      </c>
      <c r="K16" s="531"/>
      <c r="L16" s="529" t="s">
        <v>508</v>
      </c>
      <c r="M16" s="530"/>
      <c r="N16" s="529" t="s">
        <v>461</v>
      </c>
      <c r="O16" s="530"/>
      <c r="P16" s="529" t="s">
        <v>509</v>
      </c>
      <c r="Q16" s="530"/>
    </row>
    <row r="17" spans="1:17" ht="24" customHeight="1">
      <c r="A17" s="533"/>
      <c r="B17" s="533"/>
      <c r="C17" s="536"/>
      <c r="D17" s="402" t="s">
        <v>33</v>
      </c>
      <c r="E17" s="402" t="s">
        <v>32</v>
      </c>
      <c r="F17" s="402" t="s">
        <v>33</v>
      </c>
      <c r="G17" s="402" t="s">
        <v>32</v>
      </c>
      <c r="H17" s="402" t="s">
        <v>33</v>
      </c>
      <c r="I17" s="402" t="s">
        <v>32</v>
      </c>
      <c r="J17" s="402" t="s">
        <v>33</v>
      </c>
      <c r="K17" s="402" t="s">
        <v>32</v>
      </c>
      <c r="L17" s="402" t="s">
        <v>33</v>
      </c>
      <c r="M17" s="402" t="s">
        <v>32</v>
      </c>
      <c r="N17" s="402" t="s">
        <v>33</v>
      </c>
      <c r="O17" s="402" t="s">
        <v>32</v>
      </c>
      <c r="P17" s="402" t="s">
        <v>33</v>
      </c>
      <c r="Q17" s="402" t="s">
        <v>32</v>
      </c>
    </row>
    <row r="18" spans="1:17" ht="12.75" customHeight="1">
      <c r="A18" s="412" t="s">
        <v>407</v>
      </c>
      <c r="B18" s="413"/>
      <c r="C18" s="414"/>
      <c r="D18" s="403">
        <v>35025</v>
      </c>
      <c r="E18" s="403">
        <v>17</v>
      </c>
      <c r="F18" s="403">
        <v>9813</v>
      </c>
      <c r="G18" s="403">
        <v>0</v>
      </c>
      <c r="H18" s="403">
        <v>73000</v>
      </c>
      <c r="I18" s="403">
        <v>0</v>
      </c>
      <c r="J18" s="403">
        <v>100000</v>
      </c>
      <c r="K18" s="403">
        <v>0</v>
      </c>
      <c r="L18" s="403">
        <v>56000</v>
      </c>
      <c r="M18" s="403">
        <v>0</v>
      </c>
      <c r="N18" s="403">
        <v>25000</v>
      </c>
      <c r="O18" s="403">
        <v>0</v>
      </c>
      <c r="P18" s="403">
        <v>25000</v>
      </c>
      <c r="Q18" s="403">
        <v>0</v>
      </c>
    </row>
    <row r="19" spans="1:17" ht="12.75" customHeight="1">
      <c r="A19" s="415">
        <v>1</v>
      </c>
      <c r="B19" s="416" t="s">
        <v>96</v>
      </c>
      <c r="C19" s="416"/>
      <c r="D19" s="404">
        <v>35025</v>
      </c>
      <c r="E19" s="404">
        <v>17</v>
      </c>
      <c r="F19" s="404">
        <v>9813</v>
      </c>
      <c r="G19" s="404">
        <v>0</v>
      </c>
      <c r="H19" s="404">
        <v>72000</v>
      </c>
      <c r="I19" s="404">
        <v>0</v>
      </c>
      <c r="J19" s="404">
        <v>99000</v>
      </c>
      <c r="K19" s="404">
        <v>0</v>
      </c>
      <c r="L19" s="404">
        <v>55500</v>
      </c>
      <c r="M19" s="404">
        <v>0</v>
      </c>
      <c r="N19" s="404">
        <v>24500</v>
      </c>
      <c r="O19" s="404">
        <v>0</v>
      </c>
      <c r="P19" s="404">
        <v>24500</v>
      </c>
      <c r="Q19" s="404">
        <v>0</v>
      </c>
    </row>
    <row r="20" spans="1:17" ht="12.75" customHeight="1">
      <c r="A20" s="417"/>
      <c r="B20" s="418" t="s">
        <v>222</v>
      </c>
      <c r="C20" s="423" t="s">
        <v>24</v>
      </c>
      <c r="D20" s="405">
        <v>30229</v>
      </c>
      <c r="E20" s="405">
        <v>17</v>
      </c>
      <c r="F20" s="405">
        <v>7406</v>
      </c>
      <c r="G20" s="405">
        <v>0</v>
      </c>
      <c r="H20" s="405">
        <v>72000</v>
      </c>
      <c r="I20" s="405">
        <v>0</v>
      </c>
      <c r="J20" s="405">
        <v>99000</v>
      </c>
      <c r="K20" s="405">
        <v>0</v>
      </c>
      <c r="L20" s="405">
        <v>55500</v>
      </c>
      <c r="M20" s="405">
        <v>0</v>
      </c>
      <c r="N20" s="405">
        <v>24500</v>
      </c>
      <c r="O20" s="405">
        <v>0</v>
      </c>
      <c r="P20" s="405">
        <v>24500</v>
      </c>
      <c r="Q20" s="405">
        <v>0</v>
      </c>
    </row>
    <row r="21" spans="1:17" ht="12.75" customHeight="1">
      <c r="A21" s="424"/>
      <c r="B21" s="418" t="s">
        <v>218</v>
      </c>
      <c r="C21" s="425" t="s">
        <v>12</v>
      </c>
      <c r="D21" s="405">
        <v>4796</v>
      </c>
      <c r="E21" s="405">
        <v>0</v>
      </c>
      <c r="F21" s="405">
        <v>2407</v>
      </c>
      <c r="G21" s="405">
        <v>0</v>
      </c>
      <c r="H21" s="405">
        <v>0</v>
      </c>
      <c r="I21" s="405">
        <v>0</v>
      </c>
      <c r="J21" s="405">
        <v>0</v>
      </c>
      <c r="K21" s="405">
        <v>0</v>
      </c>
      <c r="L21" s="405">
        <v>0</v>
      </c>
      <c r="M21" s="405">
        <v>0</v>
      </c>
      <c r="N21" s="405">
        <v>0</v>
      </c>
      <c r="O21" s="405">
        <v>0</v>
      </c>
      <c r="P21" s="405">
        <v>0</v>
      </c>
      <c r="Q21" s="405">
        <v>0</v>
      </c>
    </row>
    <row r="22" spans="1:17" ht="12.75" customHeight="1">
      <c r="A22" s="415">
        <v>2</v>
      </c>
      <c r="B22" s="416" t="s">
        <v>50</v>
      </c>
      <c r="C22" s="416"/>
      <c r="D22" s="404">
        <v>0</v>
      </c>
      <c r="E22" s="404">
        <v>0</v>
      </c>
      <c r="F22" s="404">
        <v>0</v>
      </c>
      <c r="G22" s="404">
        <v>0</v>
      </c>
      <c r="H22" s="404">
        <v>1000</v>
      </c>
      <c r="I22" s="404">
        <v>0</v>
      </c>
      <c r="J22" s="404">
        <v>1000</v>
      </c>
      <c r="K22" s="404">
        <v>0</v>
      </c>
      <c r="L22" s="404">
        <v>500</v>
      </c>
      <c r="M22" s="404">
        <v>0</v>
      </c>
      <c r="N22" s="404">
        <v>500</v>
      </c>
      <c r="O22" s="404">
        <v>0</v>
      </c>
      <c r="P22" s="404">
        <v>500</v>
      </c>
      <c r="Q22" s="404">
        <v>0</v>
      </c>
    </row>
    <row r="23" spans="1:17" ht="12.75" customHeight="1">
      <c r="A23" s="417"/>
      <c r="B23" s="418" t="s">
        <v>222</v>
      </c>
      <c r="C23" s="423" t="s">
        <v>24</v>
      </c>
      <c r="D23" s="405">
        <v>0</v>
      </c>
      <c r="E23" s="405">
        <v>0</v>
      </c>
      <c r="F23" s="405">
        <v>0</v>
      </c>
      <c r="G23" s="405">
        <v>0</v>
      </c>
      <c r="H23" s="405">
        <v>1000</v>
      </c>
      <c r="I23" s="405">
        <v>0</v>
      </c>
      <c r="J23" s="405">
        <v>1000</v>
      </c>
      <c r="K23" s="405">
        <v>0</v>
      </c>
      <c r="L23" s="405">
        <v>500</v>
      </c>
      <c r="M23" s="405">
        <v>0</v>
      </c>
      <c r="N23" s="405">
        <v>500</v>
      </c>
      <c r="O23" s="405">
        <v>0</v>
      </c>
      <c r="P23" s="405">
        <v>500</v>
      </c>
      <c r="Q23" s="405">
        <v>0</v>
      </c>
    </row>
  </sheetData>
  <sheetProtection/>
  <mergeCells count="20">
    <mergeCell ref="N16:O16"/>
    <mergeCell ref="L16:M16"/>
    <mergeCell ref="J4:K4"/>
    <mergeCell ref="C4:C5"/>
    <mergeCell ref="D16:E16"/>
    <mergeCell ref="F16:G16"/>
    <mergeCell ref="F4:G4"/>
    <mergeCell ref="D4:E4"/>
    <mergeCell ref="H16:I16"/>
    <mergeCell ref="L4:M4"/>
    <mergeCell ref="P16:Q16"/>
    <mergeCell ref="J16:K16"/>
    <mergeCell ref="A4:A5"/>
    <mergeCell ref="B4:B5"/>
    <mergeCell ref="P4:Q4"/>
    <mergeCell ref="H4:I4"/>
    <mergeCell ref="N4:O4"/>
    <mergeCell ref="A16:A17"/>
    <mergeCell ref="B16:B17"/>
    <mergeCell ref="C16:C17"/>
  </mergeCells>
  <printOptions horizontalCentered="1"/>
  <pageMargins left="0.7086614173228347" right="0.7086614173228347" top="0.7480314960629921" bottom="0.7480314960629921" header="0.31496062992125984" footer="0.31496062992125984"/>
  <pageSetup firstPageNumber="19" useFirstPageNumber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view="pageBreakPreview" zoomScale="120" zoomScaleSheetLayoutView="120" zoomScalePageLayoutView="0" workbookViewId="0" topLeftCell="A1">
      <selection activeCell="P3" sqref="P3"/>
    </sheetView>
  </sheetViews>
  <sheetFormatPr defaultColWidth="9.140625" defaultRowHeight="12.75"/>
  <cols>
    <col min="1" max="1" width="2.7109375" style="86" customWidth="1"/>
    <col min="2" max="2" width="6.8515625" style="85" customWidth="1"/>
    <col min="3" max="3" width="26.8515625" style="85" customWidth="1"/>
    <col min="4" max="15" width="6.57421875" style="85" customWidth="1"/>
    <col min="16" max="16" width="6.57421875" style="88" customWidth="1"/>
    <col min="17" max="17" width="6.57421875" style="85" customWidth="1"/>
    <col min="18" max="16384" width="9.140625" style="85" customWidth="1"/>
  </cols>
  <sheetData>
    <row r="2" spans="1:17" ht="12.75" customHeight="1">
      <c r="A2" s="381" t="s">
        <v>371</v>
      </c>
      <c r="B2" s="100"/>
      <c r="C2" s="135"/>
      <c r="D2" s="135"/>
      <c r="E2" s="100"/>
      <c r="F2" s="135"/>
      <c r="G2" s="100"/>
      <c r="H2" s="135"/>
      <c r="I2" s="100"/>
      <c r="J2" s="100"/>
      <c r="K2" s="100"/>
      <c r="L2" s="100"/>
      <c r="M2" s="100"/>
      <c r="N2" s="100"/>
      <c r="O2" s="100"/>
      <c r="P2" s="99"/>
      <c r="Q2" s="100"/>
    </row>
    <row r="3" spans="1:17" ht="12.75" customHeight="1">
      <c r="A3" s="136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99"/>
      <c r="Q3" s="137"/>
    </row>
    <row r="4" spans="1:17" ht="24" customHeight="1">
      <c r="A4" s="532" t="s">
        <v>205</v>
      </c>
      <c r="B4" s="534" t="s">
        <v>177</v>
      </c>
      <c r="C4" s="535" t="s">
        <v>178</v>
      </c>
      <c r="D4" s="529" t="s">
        <v>460</v>
      </c>
      <c r="E4" s="531"/>
      <c r="F4" s="529" t="s">
        <v>505</v>
      </c>
      <c r="G4" s="531"/>
      <c r="H4" s="529" t="s">
        <v>506</v>
      </c>
      <c r="I4" s="531"/>
      <c r="J4" s="529" t="s">
        <v>507</v>
      </c>
      <c r="K4" s="531"/>
      <c r="L4" s="529" t="s">
        <v>508</v>
      </c>
      <c r="M4" s="530"/>
      <c r="N4" s="529" t="s">
        <v>461</v>
      </c>
      <c r="O4" s="530"/>
      <c r="P4" s="529" t="s">
        <v>509</v>
      </c>
      <c r="Q4" s="530"/>
    </row>
    <row r="5" spans="1:17" ht="24" customHeight="1">
      <c r="A5" s="533"/>
      <c r="B5" s="533"/>
      <c r="C5" s="536"/>
      <c r="D5" s="402" t="s">
        <v>33</v>
      </c>
      <c r="E5" s="402" t="s">
        <v>32</v>
      </c>
      <c r="F5" s="402" t="s">
        <v>33</v>
      </c>
      <c r="G5" s="402" t="s">
        <v>32</v>
      </c>
      <c r="H5" s="402" t="s">
        <v>33</v>
      </c>
      <c r="I5" s="402" t="s">
        <v>32</v>
      </c>
      <c r="J5" s="402" t="s">
        <v>33</v>
      </c>
      <c r="K5" s="402" t="s">
        <v>32</v>
      </c>
      <c r="L5" s="402" t="s">
        <v>33</v>
      </c>
      <c r="M5" s="402" t="s">
        <v>32</v>
      </c>
      <c r="N5" s="402" t="s">
        <v>33</v>
      </c>
      <c r="O5" s="402" t="s">
        <v>32</v>
      </c>
      <c r="P5" s="402" t="s">
        <v>33</v>
      </c>
      <c r="Q5" s="402" t="s">
        <v>32</v>
      </c>
    </row>
    <row r="6" spans="1:17" ht="12.75" customHeight="1">
      <c r="A6" s="412" t="s">
        <v>403</v>
      </c>
      <c r="B6" s="413"/>
      <c r="C6" s="414"/>
      <c r="D6" s="403">
        <v>34140</v>
      </c>
      <c r="E6" s="403">
        <v>950</v>
      </c>
      <c r="F6" s="403">
        <v>14782</v>
      </c>
      <c r="G6" s="403">
        <v>0</v>
      </c>
      <c r="H6" s="403">
        <v>42500</v>
      </c>
      <c r="I6" s="403">
        <v>0</v>
      </c>
      <c r="J6" s="403">
        <v>42500</v>
      </c>
      <c r="K6" s="403">
        <v>0</v>
      </c>
      <c r="L6" s="403">
        <v>54500</v>
      </c>
      <c r="M6" s="403">
        <v>0</v>
      </c>
      <c r="N6" s="403">
        <v>41700</v>
      </c>
      <c r="O6" s="403">
        <v>0</v>
      </c>
      <c r="P6" s="403">
        <v>41700</v>
      </c>
      <c r="Q6" s="403">
        <v>0</v>
      </c>
    </row>
    <row r="7" spans="1:17" ht="12.75" customHeight="1">
      <c r="A7" s="415">
        <v>2</v>
      </c>
      <c r="B7" s="416" t="s">
        <v>390</v>
      </c>
      <c r="C7" s="416"/>
      <c r="D7" s="404">
        <v>2495</v>
      </c>
      <c r="E7" s="404">
        <v>0</v>
      </c>
      <c r="F7" s="404">
        <v>46</v>
      </c>
      <c r="G7" s="404">
        <v>0</v>
      </c>
      <c r="H7" s="404">
        <v>2500</v>
      </c>
      <c r="I7" s="404">
        <v>0</v>
      </c>
      <c r="J7" s="404">
        <v>2500</v>
      </c>
      <c r="K7" s="404">
        <v>0</v>
      </c>
      <c r="L7" s="404">
        <v>3500</v>
      </c>
      <c r="M7" s="404">
        <v>0</v>
      </c>
      <c r="N7" s="404">
        <v>5000</v>
      </c>
      <c r="O7" s="404">
        <v>0</v>
      </c>
      <c r="P7" s="404">
        <v>5000</v>
      </c>
      <c r="Q7" s="404">
        <v>0</v>
      </c>
    </row>
    <row r="8" spans="1:17" s="89" customFormat="1" ht="12.75" customHeight="1">
      <c r="A8" s="417"/>
      <c r="B8" s="418" t="s">
        <v>223</v>
      </c>
      <c r="C8" s="410" t="s">
        <v>120</v>
      </c>
      <c r="D8" s="405">
        <v>2495</v>
      </c>
      <c r="E8" s="405">
        <v>0</v>
      </c>
      <c r="F8" s="405">
        <v>46</v>
      </c>
      <c r="G8" s="405">
        <v>0</v>
      </c>
      <c r="H8" s="405">
        <v>2500</v>
      </c>
      <c r="I8" s="405">
        <v>0</v>
      </c>
      <c r="J8" s="405">
        <v>2500</v>
      </c>
      <c r="K8" s="405">
        <v>0</v>
      </c>
      <c r="L8" s="405">
        <v>3500</v>
      </c>
      <c r="M8" s="405">
        <v>0</v>
      </c>
      <c r="N8" s="405">
        <v>5000</v>
      </c>
      <c r="O8" s="405">
        <v>0</v>
      </c>
      <c r="P8" s="405">
        <v>5000</v>
      </c>
      <c r="Q8" s="405">
        <v>0</v>
      </c>
    </row>
    <row r="9" spans="1:17" ht="12.75" customHeight="1">
      <c r="A9" s="415">
        <v>3</v>
      </c>
      <c r="B9" s="416" t="s">
        <v>253</v>
      </c>
      <c r="C9" s="416"/>
      <c r="D9" s="404">
        <v>6955</v>
      </c>
      <c r="E9" s="404">
        <v>0</v>
      </c>
      <c r="F9" s="404">
        <v>1306</v>
      </c>
      <c r="G9" s="404">
        <v>0</v>
      </c>
      <c r="H9" s="404">
        <v>9000</v>
      </c>
      <c r="I9" s="404">
        <v>0</v>
      </c>
      <c r="J9" s="404">
        <v>9000</v>
      </c>
      <c r="K9" s="404">
        <v>0</v>
      </c>
      <c r="L9" s="404">
        <v>17000</v>
      </c>
      <c r="M9" s="404">
        <v>0</v>
      </c>
      <c r="N9" s="404">
        <v>7000</v>
      </c>
      <c r="O9" s="404">
        <v>0</v>
      </c>
      <c r="P9" s="404">
        <v>7000</v>
      </c>
      <c r="Q9" s="404">
        <v>0</v>
      </c>
    </row>
    <row r="10" spans="1:17" s="89" customFormat="1" ht="12.75" customHeight="1">
      <c r="A10" s="417"/>
      <c r="B10" s="418" t="s">
        <v>223</v>
      </c>
      <c r="C10" s="410" t="s">
        <v>120</v>
      </c>
      <c r="D10" s="405">
        <v>6955</v>
      </c>
      <c r="E10" s="405">
        <v>0</v>
      </c>
      <c r="F10" s="405">
        <v>1306</v>
      </c>
      <c r="G10" s="405">
        <v>0</v>
      </c>
      <c r="H10" s="405">
        <v>9000</v>
      </c>
      <c r="I10" s="405">
        <v>0</v>
      </c>
      <c r="J10" s="405">
        <v>9000</v>
      </c>
      <c r="K10" s="405">
        <v>0</v>
      </c>
      <c r="L10" s="405">
        <v>17000</v>
      </c>
      <c r="M10" s="405">
        <v>0</v>
      </c>
      <c r="N10" s="405">
        <v>7000</v>
      </c>
      <c r="O10" s="405">
        <v>0</v>
      </c>
      <c r="P10" s="405">
        <v>7000</v>
      </c>
      <c r="Q10" s="405">
        <v>0</v>
      </c>
    </row>
    <row r="11" spans="1:17" s="89" customFormat="1" ht="12.75" customHeight="1">
      <c r="A11" s="415">
        <v>4</v>
      </c>
      <c r="B11" s="416" t="s">
        <v>49</v>
      </c>
      <c r="C11" s="416"/>
      <c r="D11" s="404">
        <v>0</v>
      </c>
      <c r="E11" s="404">
        <v>0</v>
      </c>
      <c r="F11" s="404">
        <v>0</v>
      </c>
      <c r="G11" s="404">
        <v>0</v>
      </c>
      <c r="H11" s="404">
        <v>0</v>
      </c>
      <c r="I11" s="404">
        <v>0</v>
      </c>
      <c r="J11" s="404">
        <v>0</v>
      </c>
      <c r="K11" s="404">
        <v>0</v>
      </c>
      <c r="L11" s="404">
        <v>0</v>
      </c>
      <c r="M11" s="404">
        <v>0</v>
      </c>
      <c r="N11" s="404">
        <v>0</v>
      </c>
      <c r="O11" s="404">
        <v>0</v>
      </c>
      <c r="P11" s="404">
        <v>0</v>
      </c>
      <c r="Q11" s="404">
        <v>0</v>
      </c>
    </row>
    <row r="12" spans="1:17" s="89" customFormat="1" ht="12.75" customHeight="1">
      <c r="A12" s="417"/>
      <c r="B12" s="418" t="s">
        <v>223</v>
      </c>
      <c r="C12" s="410" t="s">
        <v>120</v>
      </c>
      <c r="D12" s="405">
        <v>0</v>
      </c>
      <c r="E12" s="405">
        <v>0</v>
      </c>
      <c r="F12" s="405">
        <v>0</v>
      </c>
      <c r="G12" s="405">
        <v>0</v>
      </c>
      <c r="H12" s="405">
        <v>0</v>
      </c>
      <c r="I12" s="405">
        <v>0</v>
      </c>
      <c r="J12" s="405">
        <v>0</v>
      </c>
      <c r="K12" s="405">
        <v>0</v>
      </c>
      <c r="L12" s="405">
        <v>0</v>
      </c>
      <c r="M12" s="405">
        <v>0</v>
      </c>
      <c r="N12" s="405">
        <v>0</v>
      </c>
      <c r="O12" s="405">
        <v>0</v>
      </c>
      <c r="P12" s="405">
        <v>0</v>
      </c>
      <c r="Q12" s="405">
        <v>0</v>
      </c>
    </row>
    <row r="13" spans="1:17" s="89" customFormat="1" ht="12.75" customHeight="1">
      <c r="A13" s="415">
        <v>5</v>
      </c>
      <c r="B13" s="527" t="s">
        <v>121</v>
      </c>
      <c r="C13" s="538"/>
      <c r="D13" s="404">
        <v>9356</v>
      </c>
      <c r="E13" s="404">
        <v>0</v>
      </c>
      <c r="F13" s="404">
        <v>880</v>
      </c>
      <c r="G13" s="404">
        <v>0</v>
      </c>
      <c r="H13" s="404">
        <v>8000</v>
      </c>
      <c r="I13" s="404">
        <v>0</v>
      </c>
      <c r="J13" s="404">
        <v>8000</v>
      </c>
      <c r="K13" s="404">
        <v>0</v>
      </c>
      <c r="L13" s="404">
        <v>8000</v>
      </c>
      <c r="M13" s="404">
        <v>0</v>
      </c>
      <c r="N13" s="404">
        <v>8000</v>
      </c>
      <c r="O13" s="404">
        <v>0</v>
      </c>
      <c r="P13" s="404">
        <v>8000</v>
      </c>
      <c r="Q13" s="404">
        <v>0</v>
      </c>
    </row>
    <row r="14" spans="1:17" s="89" customFormat="1" ht="12.75" customHeight="1">
      <c r="A14" s="417"/>
      <c r="B14" s="418" t="s">
        <v>224</v>
      </c>
      <c r="C14" s="410" t="s">
        <v>46</v>
      </c>
      <c r="D14" s="405">
        <v>9356</v>
      </c>
      <c r="E14" s="405">
        <v>0</v>
      </c>
      <c r="F14" s="405">
        <v>880</v>
      </c>
      <c r="G14" s="405">
        <v>0</v>
      </c>
      <c r="H14" s="405">
        <v>8000</v>
      </c>
      <c r="I14" s="405">
        <v>0</v>
      </c>
      <c r="J14" s="405">
        <v>8000</v>
      </c>
      <c r="K14" s="405">
        <v>0</v>
      </c>
      <c r="L14" s="405">
        <v>8000</v>
      </c>
      <c r="M14" s="405">
        <v>0</v>
      </c>
      <c r="N14" s="405">
        <v>8000</v>
      </c>
      <c r="O14" s="405">
        <v>0</v>
      </c>
      <c r="P14" s="405">
        <v>8000</v>
      </c>
      <c r="Q14" s="405">
        <v>0</v>
      </c>
    </row>
    <row r="15" spans="1:17" s="89" customFormat="1" ht="12.75" customHeight="1">
      <c r="A15" s="415">
        <v>6</v>
      </c>
      <c r="B15" s="416" t="s">
        <v>462</v>
      </c>
      <c r="C15" s="416"/>
      <c r="D15" s="404">
        <v>3748</v>
      </c>
      <c r="E15" s="404">
        <v>0</v>
      </c>
      <c r="F15" s="404">
        <v>1649</v>
      </c>
      <c r="G15" s="404">
        <v>0</v>
      </c>
      <c r="H15" s="404">
        <v>4000</v>
      </c>
      <c r="I15" s="404">
        <v>0</v>
      </c>
      <c r="J15" s="404">
        <v>4000</v>
      </c>
      <c r="K15" s="404">
        <v>0</v>
      </c>
      <c r="L15" s="404">
        <v>4000</v>
      </c>
      <c r="M15" s="404">
        <v>0</v>
      </c>
      <c r="N15" s="404">
        <v>4000</v>
      </c>
      <c r="O15" s="404">
        <v>0</v>
      </c>
      <c r="P15" s="404">
        <v>4000</v>
      </c>
      <c r="Q15" s="404">
        <v>0</v>
      </c>
    </row>
    <row r="16" spans="1:17" s="89" customFormat="1" ht="12.75" customHeight="1">
      <c r="A16" s="417"/>
      <c r="B16" s="418" t="s">
        <v>212</v>
      </c>
      <c r="C16" s="410" t="s">
        <v>153</v>
      </c>
      <c r="D16" s="405">
        <v>3748</v>
      </c>
      <c r="E16" s="405">
        <v>0</v>
      </c>
      <c r="F16" s="405">
        <v>1649</v>
      </c>
      <c r="G16" s="405">
        <v>0</v>
      </c>
      <c r="H16" s="405">
        <v>4000</v>
      </c>
      <c r="I16" s="405">
        <v>0</v>
      </c>
      <c r="J16" s="405">
        <v>4000</v>
      </c>
      <c r="K16" s="405">
        <v>0</v>
      </c>
      <c r="L16" s="405">
        <v>4000</v>
      </c>
      <c r="M16" s="405">
        <v>0</v>
      </c>
      <c r="N16" s="405">
        <v>4000</v>
      </c>
      <c r="O16" s="405">
        <v>0</v>
      </c>
      <c r="P16" s="405">
        <v>4000</v>
      </c>
      <c r="Q16" s="405">
        <v>0</v>
      </c>
    </row>
    <row r="17" spans="1:17" s="89" customFormat="1" ht="12.75" customHeight="1">
      <c r="A17" s="415">
        <v>7</v>
      </c>
      <c r="B17" s="416" t="s">
        <v>211</v>
      </c>
      <c r="C17" s="416"/>
      <c r="D17" s="404">
        <v>177</v>
      </c>
      <c r="E17" s="404">
        <v>0</v>
      </c>
      <c r="F17" s="404">
        <v>0</v>
      </c>
      <c r="G17" s="404">
        <v>0</v>
      </c>
      <c r="H17" s="404">
        <v>500</v>
      </c>
      <c r="I17" s="404">
        <v>0</v>
      </c>
      <c r="J17" s="404">
        <v>500</v>
      </c>
      <c r="K17" s="404">
        <v>0</v>
      </c>
      <c r="L17" s="404">
        <v>500</v>
      </c>
      <c r="M17" s="404">
        <v>0</v>
      </c>
      <c r="N17" s="404">
        <v>700</v>
      </c>
      <c r="O17" s="404">
        <v>0</v>
      </c>
      <c r="P17" s="404">
        <v>700</v>
      </c>
      <c r="Q17" s="404">
        <v>0</v>
      </c>
    </row>
    <row r="18" spans="1:17" s="89" customFormat="1" ht="12.75" customHeight="1">
      <c r="A18" s="417"/>
      <c r="B18" s="418" t="s">
        <v>160</v>
      </c>
      <c r="C18" s="410" t="s">
        <v>296</v>
      </c>
      <c r="D18" s="405">
        <v>177</v>
      </c>
      <c r="E18" s="405">
        <v>0</v>
      </c>
      <c r="F18" s="405">
        <v>0</v>
      </c>
      <c r="G18" s="405">
        <v>0</v>
      </c>
      <c r="H18" s="405">
        <v>500</v>
      </c>
      <c r="I18" s="405">
        <v>0</v>
      </c>
      <c r="J18" s="405">
        <v>500</v>
      </c>
      <c r="K18" s="405">
        <v>0</v>
      </c>
      <c r="L18" s="405">
        <v>500</v>
      </c>
      <c r="M18" s="405">
        <v>0</v>
      </c>
      <c r="N18" s="405">
        <v>700</v>
      </c>
      <c r="O18" s="405">
        <v>0</v>
      </c>
      <c r="P18" s="405">
        <v>700</v>
      </c>
      <c r="Q18" s="405">
        <v>0</v>
      </c>
    </row>
    <row r="19" spans="1:17" s="90" customFormat="1" ht="12.75" customHeight="1">
      <c r="A19" s="415">
        <v>8</v>
      </c>
      <c r="B19" s="416" t="s">
        <v>392</v>
      </c>
      <c r="C19" s="416"/>
      <c r="D19" s="404">
        <v>11409</v>
      </c>
      <c r="E19" s="404">
        <v>950</v>
      </c>
      <c r="F19" s="404">
        <v>10901</v>
      </c>
      <c r="G19" s="404">
        <v>0</v>
      </c>
      <c r="H19" s="404">
        <v>18500</v>
      </c>
      <c r="I19" s="404">
        <v>0</v>
      </c>
      <c r="J19" s="404">
        <v>18500</v>
      </c>
      <c r="K19" s="404">
        <v>0</v>
      </c>
      <c r="L19" s="404">
        <v>21500</v>
      </c>
      <c r="M19" s="404">
        <v>0</v>
      </c>
      <c r="N19" s="404">
        <v>17000</v>
      </c>
      <c r="O19" s="404">
        <v>0</v>
      </c>
      <c r="P19" s="404">
        <v>17000</v>
      </c>
      <c r="Q19" s="404">
        <v>0</v>
      </c>
    </row>
    <row r="20" spans="1:17" s="90" customFormat="1" ht="12.75" customHeight="1">
      <c r="A20" s="417"/>
      <c r="B20" s="418" t="s">
        <v>223</v>
      </c>
      <c r="C20" s="410" t="s">
        <v>120</v>
      </c>
      <c r="D20" s="405">
        <v>11409</v>
      </c>
      <c r="E20" s="405">
        <v>950</v>
      </c>
      <c r="F20" s="405">
        <v>10901</v>
      </c>
      <c r="G20" s="405">
        <v>0</v>
      </c>
      <c r="H20" s="405">
        <v>18500</v>
      </c>
      <c r="I20" s="405">
        <v>0</v>
      </c>
      <c r="J20" s="405">
        <v>18500</v>
      </c>
      <c r="K20" s="405">
        <v>0</v>
      </c>
      <c r="L20" s="405">
        <v>21500</v>
      </c>
      <c r="M20" s="405">
        <v>0</v>
      </c>
      <c r="N20" s="405">
        <v>17000</v>
      </c>
      <c r="O20" s="405">
        <v>0</v>
      </c>
      <c r="P20" s="405">
        <v>17000</v>
      </c>
      <c r="Q20" s="405">
        <v>0</v>
      </c>
    </row>
    <row r="21" spans="1:17" ht="12.75" customHeight="1">
      <c r="A21" s="136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ht="12.75" customHeight="1">
      <c r="A22" s="382" t="s">
        <v>372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 t="s">
        <v>429</v>
      </c>
      <c r="Q22" s="100"/>
    </row>
    <row r="23" spans="4:17" ht="12.75" customHeight="1">
      <c r="D23" s="99"/>
      <c r="E23" s="100"/>
      <c r="F23" s="99"/>
      <c r="G23" s="100"/>
      <c r="H23" s="99"/>
      <c r="I23" s="100"/>
      <c r="J23" s="99"/>
      <c r="K23" s="100"/>
      <c r="L23" s="100"/>
      <c r="M23" s="100"/>
      <c r="N23" s="100"/>
      <c r="O23" s="100"/>
      <c r="P23" s="100"/>
      <c r="Q23" s="100"/>
    </row>
    <row r="24" spans="1:17" ht="24" customHeight="1">
      <c r="A24" s="532" t="s">
        <v>205</v>
      </c>
      <c r="B24" s="534" t="s">
        <v>177</v>
      </c>
      <c r="C24" s="535" t="s">
        <v>178</v>
      </c>
      <c r="D24" s="529" t="s">
        <v>460</v>
      </c>
      <c r="E24" s="531"/>
      <c r="F24" s="529" t="s">
        <v>505</v>
      </c>
      <c r="G24" s="531"/>
      <c r="H24" s="529" t="s">
        <v>506</v>
      </c>
      <c r="I24" s="531"/>
      <c r="J24" s="529" t="s">
        <v>507</v>
      </c>
      <c r="K24" s="531"/>
      <c r="L24" s="529" t="s">
        <v>508</v>
      </c>
      <c r="M24" s="530"/>
      <c r="N24" s="529" t="s">
        <v>461</v>
      </c>
      <c r="O24" s="530"/>
      <c r="P24" s="529" t="s">
        <v>509</v>
      </c>
      <c r="Q24" s="530"/>
    </row>
    <row r="25" spans="1:17" ht="24" customHeight="1">
      <c r="A25" s="533"/>
      <c r="B25" s="533"/>
      <c r="C25" s="536"/>
      <c r="D25" s="402" t="s">
        <v>33</v>
      </c>
      <c r="E25" s="402" t="s">
        <v>32</v>
      </c>
      <c r="F25" s="402" t="s">
        <v>33</v>
      </c>
      <c r="G25" s="402" t="s">
        <v>32</v>
      </c>
      <c r="H25" s="402" t="s">
        <v>33</v>
      </c>
      <c r="I25" s="402" t="s">
        <v>32</v>
      </c>
      <c r="J25" s="402" t="s">
        <v>33</v>
      </c>
      <c r="K25" s="402" t="s">
        <v>32</v>
      </c>
      <c r="L25" s="402" t="s">
        <v>33</v>
      </c>
      <c r="M25" s="402" t="s">
        <v>32</v>
      </c>
      <c r="N25" s="402" t="s">
        <v>33</v>
      </c>
      <c r="O25" s="402" t="s">
        <v>32</v>
      </c>
      <c r="P25" s="402" t="s">
        <v>33</v>
      </c>
      <c r="Q25" s="402" t="s">
        <v>32</v>
      </c>
    </row>
    <row r="26" spans="1:17" ht="12.75" customHeight="1">
      <c r="A26" s="412" t="s">
        <v>379</v>
      </c>
      <c r="B26" s="413"/>
      <c r="C26" s="414"/>
      <c r="D26" s="403">
        <v>8460</v>
      </c>
      <c r="E26" s="403">
        <v>68387</v>
      </c>
      <c r="F26" s="403">
        <v>7307</v>
      </c>
      <c r="G26" s="403">
        <v>10964</v>
      </c>
      <c r="H26" s="403">
        <v>10624</v>
      </c>
      <c r="I26" s="403">
        <v>115000</v>
      </c>
      <c r="J26" s="403">
        <v>28124</v>
      </c>
      <c r="K26" s="403">
        <v>100000</v>
      </c>
      <c r="L26" s="403">
        <v>24300</v>
      </c>
      <c r="M26" s="403">
        <v>132000</v>
      </c>
      <c r="N26" s="403">
        <v>15500</v>
      </c>
      <c r="O26" s="403">
        <v>0</v>
      </c>
      <c r="P26" s="403">
        <v>15500</v>
      </c>
      <c r="Q26" s="403">
        <v>0</v>
      </c>
    </row>
    <row r="27" spans="1:17" ht="12.75" customHeight="1">
      <c r="A27" s="415">
        <v>1</v>
      </c>
      <c r="B27" s="416" t="s">
        <v>442</v>
      </c>
      <c r="C27" s="416"/>
      <c r="D27" s="404">
        <v>0</v>
      </c>
      <c r="E27" s="404">
        <v>0</v>
      </c>
      <c r="F27" s="404">
        <v>0</v>
      </c>
      <c r="G27" s="404">
        <v>0</v>
      </c>
      <c r="H27" s="404">
        <v>0</v>
      </c>
      <c r="I27" s="404">
        <v>40000</v>
      </c>
      <c r="J27" s="404">
        <v>0</v>
      </c>
      <c r="K27" s="404">
        <v>40000</v>
      </c>
      <c r="L27" s="404">
        <v>2400</v>
      </c>
      <c r="M27" s="404">
        <v>0</v>
      </c>
      <c r="N27" s="404">
        <v>0</v>
      </c>
      <c r="O27" s="404">
        <v>0</v>
      </c>
      <c r="P27" s="404">
        <v>0</v>
      </c>
      <c r="Q27" s="404">
        <v>0</v>
      </c>
    </row>
    <row r="28" spans="1:17" ht="12.75" customHeight="1">
      <c r="A28" s="417"/>
      <c r="B28" s="418" t="s">
        <v>444</v>
      </c>
      <c r="C28" s="410" t="s">
        <v>442</v>
      </c>
      <c r="D28" s="405">
        <v>0</v>
      </c>
      <c r="E28" s="405">
        <v>0</v>
      </c>
      <c r="F28" s="405">
        <v>0</v>
      </c>
      <c r="G28" s="405">
        <v>0</v>
      </c>
      <c r="H28" s="405">
        <v>0</v>
      </c>
      <c r="I28" s="405">
        <v>40000</v>
      </c>
      <c r="J28" s="405">
        <v>0</v>
      </c>
      <c r="K28" s="405">
        <v>40000</v>
      </c>
      <c r="L28" s="405">
        <v>2400</v>
      </c>
      <c r="M28" s="405">
        <v>0</v>
      </c>
      <c r="N28" s="405">
        <v>0</v>
      </c>
      <c r="O28" s="405">
        <v>0</v>
      </c>
      <c r="P28" s="405">
        <v>0</v>
      </c>
      <c r="Q28" s="405">
        <v>0</v>
      </c>
    </row>
    <row r="29" spans="1:17" s="89" customFormat="1" ht="12.75" customHeight="1">
      <c r="A29" s="415">
        <v>2</v>
      </c>
      <c r="B29" s="416" t="s">
        <v>93</v>
      </c>
      <c r="C29" s="416"/>
      <c r="D29" s="404">
        <v>4443</v>
      </c>
      <c r="E29" s="404">
        <v>0</v>
      </c>
      <c r="F29" s="404">
        <v>4167</v>
      </c>
      <c r="G29" s="404">
        <v>0</v>
      </c>
      <c r="H29" s="404">
        <v>5324</v>
      </c>
      <c r="I29" s="404">
        <v>0</v>
      </c>
      <c r="J29" s="404">
        <v>7824</v>
      </c>
      <c r="K29" s="404">
        <v>0</v>
      </c>
      <c r="L29" s="404">
        <v>6400</v>
      </c>
      <c r="M29" s="404">
        <v>0</v>
      </c>
      <c r="N29" s="404">
        <v>6500</v>
      </c>
      <c r="O29" s="404">
        <v>0</v>
      </c>
      <c r="P29" s="404">
        <v>6500</v>
      </c>
      <c r="Q29" s="404">
        <v>0</v>
      </c>
    </row>
    <row r="30" spans="1:17" s="89" customFormat="1" ht="12.75" customHeight="1">
      <c r="A30" s="417"/>
      <c r="B30" s="418" t="s">
        <v>217</v>
      </c>
      <c r="C30" s="410" t="s">
        <v>13</v>
      </c>
      <c r="D30" s="405">
        <v>2423</v>
      </c>
      <c r="E30" s="405">
        <v>0</v>
      </c>
      <c r="F30" s="405">
        <v>1968</v>
      </c>
      <c r="G30" s="405">
        <v>0</v>
      </c>
      <c r="H30" s="405">
        <v>3000</v>
      </c>
      <c r="I30" s="405">
        <v>0</v>
      </c>
      <c r="J30" s="405">
        <v>4000</v>
      </c>
      <c r="K30" s="405">
        <v>0</v>
      </c>
      <c r="L30" s="405">
        <v>4000</v>
      </c>
      <c r="M30" s="405">
        <v>0</v>
      </c>
      <c r="N30" s="405">
        <v>2500</v>
      </c>
      <c r="O30" s="405">
        <v>0</v>
      </c>
      <c r="P30" s="405">
        <v>2500</v>
      </c>
      <c r="Q30" s="405">
        <v>0</v>
      </c>
    </row>
    <row r="31" spans="1:17" s="89" customFormat="1" ht="12.75" customHeight="1">
      <c r="A31" s="417"/>
      <c r="B31" s="418" t="s">
        <v>218</v>
      </c>
      <c r="C31" s="410" t="s">
        <v>12</v>
      </c>
      <c r="D31" s="405">
        <v>2020</v>
      </c>
      <c r="E31" s="405">
        <v>0</v>
      </c>
      <c r="F31" s="405">
        <v>2199</v>
      </c>
      <c r="G31" s="405">
        <v>0</v>
      </c>
      <c r="H31" s="405">
        <v>2324</v>
      </c>
      <c r="I31" s="405">
        <v>0</v>
      </c>
      <c r="J31" s="405">
        <v>3824</v>
      </c>
      <c r="K31" s="405">
        <v>0</v>
      </c>
      <c r="L31" s="405">
        <v>2400</v>
      </c>
      <c r="M31" s="405">
        <v>0</v>
      </c>
      <c r="N31" s="405">
        <v>4000</v>
      </c>
      <c r="O31" s="405">
        <v>0</v>
      </c>
      <c r="P31" s="405">
        <v>4000</v>
      </c>
      <c r="Q31" s="405">
        <v>0</v>
      </c>
    </row>
    <row r="32" spans="1:17" s="89" customFormat="1" ht="12.75" customHeight="1">
      <c r="A32" s="415">
        <v>3</v>
      </c>
      <c r="B32" s="537" t="s">
        <v>9</v>
      </c>
      <c r="C32" s="537"/>
      <c r="D32" s="404">
        <v>306</v>
      </c>
      <c r="E32" s="404">
        <v>0</v>
      </c>
      <c r="F32" s="404">
        <v>349</v>
      </c>
      <c r="G32" s="404">
        <v>0</v>
      </c>
      <c r="H32" s="404">
        <v>800</v>
      </c>
      <c r="I32" s="404">
        <v>0</v>
      </c>
      <c r="J32" s="404">
        <v>5800</v>
      </c>
      <c r="K32" s="404">
        <v>0</v>
      </c>
      <c r="L32" s="404">
        <v>2500</v>
      </c>
      <c r="M32" s="404">
        <v>0</v>
      </c>
      <c r="N32" s="404">
        <v>2000</v>
      </c>
      <c r="O32" s="404">
        <v>0</v>
      </c>
      <c r="P32" s="404">
        <v>2000</v>
      </c>
      <c r="Q32" s="404">
        <v>0</v>
      </c>
    </row>
    <row r="33" spans="1:17" s="89" customFormat="1" ht="12.75" customHeight="1">
      <c r="A33" s="417"/>
      <c r="B33" s="418" t="s">
        <v>217</v>
      </c>
      <c r="C33" s="410" t="s">
        <v>13</v>
      </c>
      <c r="D33" s="405">
        <v>306</v>
      </c>
      <c r="E33" s="405">
        <v>0</v>
      </c>
      <c r="F33" s="405">
        <v>349</v>
      </c>
      <c r="G33" s="405">
        <v>0</v>
      </c>
      <c r="H33" s="405">
        <v>800</v>
      </c>
      <c r="I33" s="405">
        <v>0</v>
      </c>
      <c r="J33" s="405">
        <v>5800</v>
      </c>
      <c r="K33" s="405">
        <v>0</v>
      </c>
      <c r="L33" s="405">
        <v>2500</v>
      </c>
      <c r="M33" s="405">
        <v>0</v>
      </c>
      <c r="N33" s="405">
        <v>2000</v>
      </c>
      <c r="O33" s="405">
        <v>0</v>
      </c>
      <c r="P33" s="405">
        <v>2000</v>
      </c>
      <c r="Q33" s="405">
        <v>0</v>
      </c>
    </row>
    <row r="34" spans="1:17" s="89" customFormat="1" ht="12.75" customHeight="1">
      <c r="A34" s="415">
        <v>4</v>
      </c>
      <c r="B34" s="416" t="s">
        <v>10</v>
      </c>
      <c r="C34" s="416"/>
      <c r="D34" s="404">
        <v>705</v>
      </c>
      <c r="E34" s="404">
        <v>68387</v>
      </c>
      <c r="F34" s="404">
        <v>407</v>
      </c>
      <c r="G34" s="404">
        <v>10964</v>
      </c>
      <c r="H34" s="404">
        <v>500</v>
      </c>
      <c r="I34" s="404">
        <v>75000</v>
      </c>
      <c r="J34" s="404">
        <v>500</v>
      </c>
      <c r="K34" s="404">
        <v>60000</v>
      </c>
      <c r="L34" s="404">
        <v>500</v>
      </c>
      <c r="M34" s="404">
        <v>62000</v>
      </c>
      <c r="N34" s="404">
        <v>3000</v>
      </c>
      <c r="O34" s="404">
        <v>0</v>
      </c>
      <c r="P34" s="404">
        <v>3000</v>
      </c>
      <c r="Q34" s="404">
        <v>0</v>
      </c>
    </row>
    <row r="35" spans="1:17" s="89" customFormat="1" ht="12.75" customHeight="1">
      <c r="A35" s="417"/>
      <c r="B35" s="418" t="s">
        <v>224</v>
      </c>
      <c r="C35" s="410" t="s">
        <v>46</v>
      </c>
      <c r="D35" s="405">
        <v>705</v>
      </c>
      <c r="E35" s="405">
        <v>68387</v>
      </c>
      <c r="F35" s="405">
        <v>407</v>
      </c>
      <c r="G35" s="405">
        <v>10964</v>
      </c>
      <c r="H35" s="405">
        <v>500</v>
      </c>
      <c r="I35" s="405">
        <v>75000</v>
      </c>
      <c r="J35" s="405">
        <v>500</v>
      </c>
      <c r="K35" s="405">
        <v>60000</v>
      </c>
      <c r="L35" s="405">
        <v>500</v>
      </c>
      <c r="M35" s="405">
        <v>62000</v>
      </c>
      <c r="N35" s="405">
        <v>3000</v>
      </c>
      <c r="O35" s="405">
        <v>0</v>
      </c>
      <c r="P35" s="405">
        <v>3000</v>
      </c>
      <c r="Q35" s="405">
        <v>0</v>
      </c>
    </row>
    <row r="36" spans="1:17" s="89" customFormat="1" ht="12.75" customHeight="1">
      <c r="A36" s="415">
        <v>5</v>
      </c>
      <c r="B36" s="537" t="s">
        <v>92</v>
      </c>
      <c r="C36" s="537"/>
      <c r="D36" s="404">
        <v>1426</v>
      </c>
      <c r="E36" s="404">
        <v>0</v>
      </c>
      <c r="F36" s="404">
        <v>0</v>
      </c>
      <c r="G36" s="404">
        <v>0</v>
      </c>
      <c r="H36" s="404">
        <v>1000</v>
      </c>
      <c r="I36" s="404">
        <v>0</v>
      </c>
      <c r="J36" s="404">
        <v>1000</v>
      </c>
      <c r="K36" s="404">
        <v>0</v>
      </c>
      <c r="L36" s="404">
        <v>2500</v>
      </c>
      <c r="M36" s="404">
        <v>0</v>
      </c>
      <c r="N36" s="404">
        <v>1000</v>
      </c>
      <c r="O36" s="404">
        <v>0</v>
      </c>
      <c r="P36" s="404">
        <v>1000</v>
      </c>
      <c r="Q36" s="404">
        <v>0</v>
      </c>
    </row>
    <row r="37" spans="1:17" s="89" customFormat="1" ht="12.75" customHeight="1">
      <c r="A37" s="417"/>
      <c r="B37" s="418" t="s">
        <v>218</v>
      </c>
      <c r="C37" s="410" t="s">
        <v>12</v>
      </c>
      <c r="D37" s="405">
        <v>1426</v>
      </c>
      <c r="E37" s="405">
        <v>0</v>
      </c>
      <c r="F37" s="405">
        <v>0</v>
      </c>
      <c r="G37" s="405">
        <v>0</v>
      </c>
      <c r="H37" s="405">
        <v>1000</v>
      </c>
      <c r="I37" s="405">
        <v>0</v>
      </c>
      <c r="J37" s="405">
        <v>1000</v>
      </c>
      <c r="K37" s="405">
        <v>0</v>
      </c>
      <c r="L37" s="405">
        <v>2500</v>
      </c>
      <c r="M37" s="405">
        <v>0</v>
      </c>
      <c r="N37" s="405">
        <v>1000</v>
      </c>
      <c r="O37" s="405">
        <v>0</v>
      </c>
      <c r="P37" s="405">
        <v>1000</v>
      </c>
      <c r="Q37" s="405">
        <v>0</v>
      </c>
    </row>
    <row r="38" spans="1:17" s="89" customFormat="1" ht="12.75" customHeight="1">
      <c r="A38" s="415">
        <v>6</v>
      </c>
      <c r="B38" s="537" t="s">
        <v>350</v>
      </c>
      <c r="C38" s="537"/>
      <c r="D38" s="404">
        <v>1580</v>
      </c>
      <c r="E38" s="404">
        <v>0</v>
      </c>
      <c r="F38" s="404">
        <v>2384</v>
      </c>
      <c r="G38" s="404">
        <v>0</v>
      </c>
      <c r="H38" s="404">
        <v>3000</v>
      </c>
      <c r="I38" s="404">
        <v>0</v>
      </c>
      <c r="J38" s="404">
        <v>13000</v>
      </c>
      <c r="K38" s="404">
        <v>0</v>
      </c>
      <c r="L38" s="404">
        <v>10000</v>
      </c>
      <c r="M38" s="404">
        <v>70000</v>
      </c>
      <c r="N38" s="404">
        <v>3000</v>
      </c>
      <c r="O38" s="404">
        <v>0</v>
      </c>
      <c r="P38" s="404">
        <v>3000</v>
      </c>
      <c r="Q38" s="404">
        <v>0</v>
      </c>
    </row>
    <row r="39" spans="1:17" ht="12.75" customHeight="1">
      <c r="A39" s="417"/>
      <c r="B39" s="418" t="s">
        <v>218</v>
      </c>
      <c r="C39" s="410" t="s">
        <v>12</v>
      </c>
      <c r="D39" s="405">
        <v>1580</v>
      </c>
      <c r="E39" s="405">
        <v>0</v>
      </c>
      <c r="F39" s="405">
        <v>2384</v>
      </c>
      <c r="G39" s="405">
        <v>0</v>
      </c>
      <c r="H39" s="405">
        <v>3000</v>
      </c>
      <c r="I39" s="405">
        <v>0</v>
      </c>
      <c r="J39" s="405">
        <v>13000</v>
      </c>
      <c r="K39" s="405">
        <v>0</v>
      </c>
      <c r="L39" s="405">
        <v>10000</v>
      </c>
      <c r="M39" s="405">
        <v>70000</v>
      </c>
      <c r="N39" s="405">
        <v>3000</v>
      </c>
      <c r="O39" s="405">
        <v>0</v>
      </c>
      <c r="P39" s="405">
        <v>3000</v>
      </c>
      <c r="Q39" s="405">
        <v>0</v>
      </c>
    </row>
  </sheetData>
  <sheetProtection/>
  <mergeCells count="24">
    <mergeCell ref="L4:M4"/>
    <mergeCell ref="L24:M24"/>
    <mergeCell ref="J4:K4"/>
    <mergeCell ref="P4:Q4"/>
    <mergeCell ref="N4:O4"/>
    <mergeCell ref="A24:A25"/>
    <mergeCell ref="B24:B25"/>
    <mergeCell ref="A4:A5"/>
    <mergeCell ref="B4:B5"/>
    <mergeCell ref="F4:G4"/>
    <mergeCell ref="C4:C5"/>
    <mergeCell ref="D4:E4"/>
    <mergeCell ref="H4:I4"/>
    <mergeCell ref="B38:C38"/>
    <mergeCell ref="B13:C13"/>
    <mergeCell ref="F24:G24"/>
    <mergeCell ref="C24:C25"/>
    <mergeCell ref="J24:K24"/>
    <mergeCell ref="P24:Q24"/>
    <mergeCell ref="B32:C32"/>
    <mergeCell ref="B36:C36"/>
    <mergeCell ref="D24:E24"/>
    <mergeCell ref="N24:O24"/>
    <mergeCell ref="H24:I24"/>
  </mergeCells>
  <printOptions horizontalCentered="1"/>
  <pageMargins left="0.7086614173228347" right="0.7086614173228347" top="0.7480314960629921" bottom="0.7480314960629921" header="0.31496062992125984" footer="0.31496062992125984"/>
  <pageSetup firstPageNumber="20" useFirstPageNumber="1" fitToHeight="1" fitToWidth="1" horizontalDpi="600" verticalDpi="600" orientation="landscape" paperSize="9" scale="93" r:id="rId1"/>
  <colBreaks count="1" manualBreakCount="1">
    <brk id="17" min="1" max="1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view="pageBreakPreview" zoomScale="120" zoomScaleSheetLayoutView="120" zoomScalePageLayoutView="0" workbookViewId="0" topLeftCell="A1">
      <selection activeCell="Q3" sqref="Q3"/>
    </sheetView>
  </sheetViews>
  <sheetFormatPr defaultColWidth="9.140625" defaultRowHeight="12.75"/>
  <cols>
    <col min="1" max="1" width="2.7109375" style="86" customWidth="1"/>
    <col min="2" max="2" width="6.8515625" style="85" customWidth="1"/>
    <col min="3" max="3" width="26.7109375" style="85" customWidth="1"/>
    <col min="4" max="4" width="6.57421875" style="92" customWidth="1"/>
    <col min="5" max="5" width="6.57421875" style="91" customWidth="1"/>
    <col min="6" max="6" width="6.57421875" style="92" customWidth="1"/>
    <col min="7" max="7" width="6.57421875" style="91" customWidth="1"/>
    <col min="8" max="8" width="6.57421875" style="92" customWidth="1"/>
    <col min="9" max="17" width="6.57421875" style="91" customWidth="1"/>
    <col min="18" max="18" width="9.140625" style="91" customWidth="1"/>
    <col min="19" max="16384" width="9.140625" style="85" customWidth="1"/>
  </cols>
  <sheetData>
    <row r="2" spans="1:17" ht="12.75" customHeight="1">
      <c r="A2" s="382" t="s">
        <v>373</v>
      </c>
      <c r="C2" s="411"/>
      <c r="D2" s="104"/>
      <c r="E2" s="99"/>
      <c r="F2" s="104"/>
      <c r="G2" s="99"/>
      <c r="H2" s="104"/>
      <c r="I2" s="99"/>
      <c r="J2" s="99"/>
      <c r="K2" s="99"/>
      <c r="L2" s="99"/>
      <c r="M2" s="99"/>
      <c r="N2" s="99"/>
      <c r="O2" s="99"/>
      <c r="P2" s="99"/>
      <c r="Q2" s="99"/>
    </row>
    <row r="3" spans="4:17" ht="12.75" customHeight="1"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38"/>
    </row>
    <row r="4" spans="1:17" ht="24" customHeight="1">
      <c r="A4" s="532" t="s">
        <v>205</v>
      </c>
      <c r="B4" s="534" t="s">
        <v>177</v>
      </c>
      <c r="C4" s="535" t="s">
        <v>178</v>
      </c>
      <c r="D4" s="529" t="s">
        <v>460</v>
      </c>
      <c r="E4" s="531"/>
      <c r="F4" s="529" t="s">
        <v>505</v>
      </c>
      <c r="G4" s="531"/>
      <c r="H4" s="529" t="s">
        <v>506</v>
      </c>
      <c r="I4" s="531"/>
      <c r="J4" s="529" t="s">
        <v>507</v>
      </c>
      <c r="K4" s="531"/>
      <c r="L4" s="529" t="s">
        <v>508</v>
      </c>
      <c r="M4" s="530"/>
      <c r="N4" s="529" t="s">
        <v>461</v>
      </c>
      <c r="O4" s="530"/>
      <c r="P4" s="529" t="s">
        <v>509</v>
      </c>
      <c r="Q4" s="530"/>
    </row>
    <row r="5" spans="1:17" ht="24" customHeight="1">
      <c r="A5" s="533"/>
      <c r="B5" s="533"/>
      <c r="C5" s="536"/>
      <c r="D5" s="402" t="s">
        <v>33</v>
      </c>
      <c r="E5" s="402" t="s">
        <v>32</v>
      </c>
      <c r="F5" s="402" t="s">
        <v>33</v>
      </c>
      <c r="G5" s="402" t="s">
        <v>32</v>
      </c>
      <c r="H5" s="402" t="s">
        <v>33</v>
      </c>
      <c r="I5" s="402" t="s">
        <v>32</v>
      </c>
      <c r="J5" s="402" t="s">
        <v>33</v>
      </c>
      <c r="K5" s="402" t="s">
        <v>32</v>
      </c>
      <c r="L5" s="402" t="s">
        <v>33</v>
      </c>
      <c r="M5" s="402" t="s">
        <v>32</v>
      </c>
      <c r="N5" s="402" t="s">
        <v>33</v>
      </c>
      <c r="O5" s="402" t="s">
        <v>32</v>
      </c>
      <c r="P5" s="402" t="s">
        <v>33</v>
      </c>
      <c r="Q5" s="402" t="s">
        <v>32</v>
      </c>
    </row>
    <row r="6" spans="1:18" s="94" customFormat="1" ht="12.75" customHeight="1">
      <c r="A6" s="412" t="s">
        <v>381</v>
      </c>
      <c r="B6" s="413"/>
      <c r="C6" s="414"/>
      <c r="D6" s="403">
        <v>964262</v>
      </c>
      <c r="E6" s="403">
        <v>0</v>
      </c>
      <c r="F6" s="403">
        <v>1100804</v>
      </c>
      <c r="G6" s="403">
        <v>26500</v>
      </c>
      <c r="H6" s="403">
        <v>1194300</v>
      </c>
      <c r="I6" s="403">
        <v>17000</v>
      </c>
      <c r="J6" s="403">
        <v>1253926</v>
      </c>
      <c r="K6" s="403">
        <v>17000</v>
      </c>
      <c r="L6" s="403">
        <v>1439510</v>
      </c>
      <c r="M6" s="403">
        <v>0</v>
      </c>
      <c r="N6" s="403">
        <v>1473080</v>
      </c>
      <c r="O6" s="403">
        <v>0</v>
      </c>
      <c r="P6" s="403">
        <v>1224200</v>
      </c>
      <c r="Q6" s="403">
        <v>0</v>
      </c>
      <c r="R6" s="93"/>
    </row>
    <row r="7" spans="1:18" s="94" customFormat="1" ht="12.75" customHeight="1">
      <c r="A7" s="415">
        <v>1</v>
      </c>
      <c r="B7" s="527" t="s">
        <v>100</v>
      </c>
      <c r="C7" s="538"/>
      <c r="D7" s="404">
        <v>921159</v>
      </c>
      <c r="E7" s="404">
        <v>0</v>
      </c>
      <c r="F7" s="404">
        <v>1081264</v>
      </c>
      <c r="G7" s="404">
        <v>26500</v>
      </c>
      <c r="H7" s="404">
        <v>1164300</v>
      </c>
      <c r="I7" s="404">
        <v>17000</v>
      </c>
      <c r="J7" s="404">
        <v>1207726</v>
      </c>
      <c r="K7" s="404">
        <v>17000</v>
      </c>
      <c r="L7" s="404">
        <v>1397310</v>
      </c>
      <c r="M7" s="404">
        <v>0</v>
      </c>
      <c r="N7" s="404">
        <v>1441880</v>
      </c>
      <c r="O7" s="404">
        <v>0</v>
      </c>
      <c r="P7" s="404">
        <v>1193000</v>
      </c>
      <c r="Q7" s="404">
        <v>0</v>
      </c>
      <c r="R7" s="93"/>
    </row>
    <row r="8" spans="1:18" s="94" customFormat="1" ht="12.75" customHeight="1">
      <c r="A8" s="417"/>
      <c r="B8" s="418" t="s">
        <v>269</v>
      </c>
      <c r="C8" s="420" t="s">
        <v>303</v>
      </c>
      <c r="D8" s="405">
        <v>201954</v>
      </c>
      <c r="E8" s="405">
        <v>0</v>
      </c>
      <c r="F8" s="405">
        <v>222586</v>
      </c>
      <c r="G8" s="405">
        <v>0</v>
      </c>
      <c r="H8" s="405">
        <v>258570</v>
      </c>
      <c r="I8" s="405">
        <v>0</v>
      </c>
      <c r="J8" s="405">
        <v>279980</v>
      </c>
      <c r="K8" s="405">
        <v>0</v>
      </c>
      <c r="L8" s="405">
        <v>258470</v>
      </c>
      <c r="M8" s="405">
        <v>0</v>
      </c>
      <c r="N8" s="405">
        <v>268000</v>
      </c>
      <c r="O8" s="405">
        <v>0</v>
      </c>
      <c r="P8" s="405">
        <v>268000</v>
      </c>
      <c r="Q8" s="405">
        <v>0</v>
      </c>
      <c r="R8" s="93"/>
    </row>
    <row r="9" spans="1:18" s="94" customFormat="1" ht="12.75" customHeight="1">
      <c r="A9" s="421"/>
      <c r="B9" s="418" t="s">
        <v>269</v>
      </c>
      <c r="C9" s="420" t="s">
        <v>304</v>
      </c>
      <c r="D9" s="405">
        <v>719205</v>
      </c>
      <c r="E9" s="405">
        <v>0</v>
      </c>
      <c r="F9" s="405">
        <v>858678</v>
      </c>
      <c r="G9" s="405">
        <v>26500</v>
      </c>
      <c r="H9" s="405">
        <v>905730</v>
      </c>
      <c r="I9" s="405">
        <v>17000</v>
      </c>
      <c r="J9" s="405">
        <v>927746</v>
      </c>
      <c r="K9" s="405">
        <v>17000</v>
      </c>
      <c r="L9" s="405">
        <v>1138840</v>
      </c>
      <c r="M9" s="405">
        <v>0</v>
      </c>
      <c r="N9" s="405">
        <v>1173880</v>
      </c>
      <c r="O9" s="405">
        <v>0</v>
      </c>
      <c r="P9" s="405">
        <v>925000</v>
      </c>
      <c r="Q9" s="405">
        <v>0</v>
      </c>
      <c r="R9" s="93"/>
    </row>
    <row r="10" spans="1:18" s="94" customFormat="1" ht="12.75" customHeight="1">
      <c r="A10" s="415">
        <v>3</v>
      </c>
      <c r="B10" s="416" t="s">
        <v>112</v>
      </c>
      <c r="C10" s="416"/>
      <c r="D10" s="404">
        <v>603</v>
      </c>
      <c r="E10" s="404">
        <v>0</v>
      </c>
      <c r="F10" s="404">
        <v>630</v>
      </c>
      <c r="G10" s="404">
        <v>0</v>
      </c>
      <c r="H10" s="404">
        <v>1200</v>
      </c>
      <c r="I10" s="404">
        <v>0</v>
      </c>
      <c r="J10" s="404">
        <v>1200</v>
      </c>
      <c r="K10" s="404">
        <v>0</v>
      </c>
      <c r="L10" s="404">
        <v>2200</v>
      </c>
      <c r="M10" s="404">
        <v>0</v>
      </c>
      <c r="N10" s="404">
        <v>1200</v>
      </c>
      <c r="O10" s="404">
        <v>0</v>
      </c>
      <c r="P10" s="404">
        <v>1200</v>
      </c>
      <c r="Q10" s="404">
        <v>0</v>
      </c>
      <c r="R10" s="93"/>
    </row>
    <row r="11" spans="1:18" s="94" customFormat="1" ht="18" customHeight="1">
      <c r="A11" s="417"/>
      <c r="B11" s="422" t="s">
        <v>225</v>
      </c>
      <c r="C11" s="420" t="s">
        <v>305</v>
      </c>
      <c r="D11" s="405">
        <v>603</v>
      </c>
      <c r="E11" s="405">
        <v>0</v>
      </c>
      <c r="F11" s="405">
        <v>630</v>
      </c>
      <c r="G11" s="405">
        <v>0</v>
      </c>
      <c r="H11" s="405">
        <v>1200</v>
      </c>
      <c r="I11" s="405">
        <v>0</v>
      </c>
      <c r="J11" s="405">
        <v>1200</v>
      </c>
      <c r="K11" s="405">
        <v>0</v>
      </c>
      <c r="L11" s="405">
        <v>2200</v>
      </c>
      <c r="M11" s="405">
        <v>0</v>
      </c>
      <c r="N11" s="405">
        <v>1200</v>
      </c>
      <c r="O11" s="405">
        <v>0</v>
      </c>
      <c r="P11" s="405">
        <v>1200</v>
      </c>
      <c r="Q11" s="405">
        <v>0</v>
      </c>
      <c r="R11" s="93"/>
    </row>
    <row r="12" spans="1:18" s="94" customFormat="1" ht="12.75" customHeight="1">
      <c r="A12" s="415">
        <v>5</v>
      </c>
      <c r="B12" s="416" t="s">
        <v>396</v>
      </c>
      <c r="C12" s="416"/>
      <c r="D12" s="404">
        <v>42500</v>
      </c>
      <c r="E12" s="404">
        <v>0</v>
      </c>
      <c r="F12" s="404">
        <v>18910</v>
      </c>
      <c r="G12" s="404">
        <v>0</v>
      </c>
      <c r="H12" s="404">
        <v>28800</v>
      </c>
      <c r="I12" s="404">
        <v>0</v>
      </c>
      <c r="J12" s="404">
        <v>45000</v>
      </c>
      <c r="K12" s="404">
        <v>0</v>
      </c>
      <c r="L12" s="404">
        <v>40000</v>
      </c>
      <c r="M12" s="404">
        <v>0</v>
      </c>
      <c r="N12" s="404">
        <v>30000</v>
      </c>
      <c r="O12" s="404">
        <v>0</v>
      </c>
      <c r="P12" s="404">
        <v>30000</v>
      </c>
      <c r="Q12" s="404">
        <v>0</v>
      </c>
      <c r="R12" s="93"/>
    </row>
    <row r="13" spans="1:18" s="94" customFormat="1" ht="12.75" customHeight="1">
      <c r="A13" s="417"/>
      <c r="B13" s="418" t="s">
        <v>269</v>
      </c>
      <c r="C13" s="423" t="s">
        <v>404</v>
      </c>
      <c r="D13" s="405">
        <v>42500</v>
      </c>
      <c r="E13" s="405">
        <v>0</v>
      </c>
      <c r="F13" s="405">
        <v>18910</v>
      </c>
      <c r="G13" s="405">
        <v>0</v>
      </c>
      <c r="H13" s="405">
        <v>28800</v>
      </c>
      <c r="I13" s="405">
        <v>0</v>
      </c>
      <c r="J13" s="405">
        <v>45000</v>
      </c>
      <c r="K13" s="405">
        <v>0</v>
      </c>
      <c r="L13" s="405">
        <v>40000</v>
      </c>
      <c r="M13" s="405">
        <v>0</v>
      </c>
      <c r="N13" s="405">
        <v>30000</v>
      </c>
      <c r="O13" s="405">
        <v>0</v>
      </c>
      <c r="P13" s="405">
        <v>30000</v>
      </c>
      <c r="Q13" s="405">
        <v>0</v>
      </c>
      <c r="R13" s="93"/>
    </row>
    <row r="14" spans="1:17" ht="12.75" customHeight="1">
      <c r="A14" s="415">
        <v>6</v>
      </c>
      <c r="B14" s="416" t="s">
        <v>314</v>
      </c>
      <c r="C14" s="416"/>
      <c r="D14" s="404">
        <v>0</v>
      </c>
      <c r="E14" s="404">
        <v>0</v>
      </c>
      <c r="F14" s="404">
        <v>0</v>
      </c>
      <c r="G14" s="404">
        <v>0</v>
      </c>
      <c r="H14" s="404">
        <v>0</v>
      </c>
      <c r="I14" s="404">
        <v>0</v>
      </c>
      <c r="J14" s="404">
        <v>0</v>
      </c>
      <c r="K14" s="404">
        <v>0</v>
      </c>
      <c r="L14" s="404">
        <v>0</v>
      </c>
      <c r="M14" s="404">
        <v>0</v>
      </c>
      <c r="N14" s="404">
        <v>0</v>
      </c>
      <c r="O14" s="404">
        <v>0</v>
      </c>
      <c r="P14" s="404">
        <v>0</v>
      </c>
      <c r="Q14" s="404">
        <v>0</v>
      </c>
    </row>
    <row r="15" spans="1:17" ht="12.75" customHeight="1">
      <c r="A15" s="417"/>
      <c r="B15" s="418" t="s">
        <v>315</v>
      </c>
      <c r="C15" s="423" t="s">
        <v>405</v>
      </c>
      <c r="D15" s="405">
        <v>0</v>
      </c>
      <c r="E15" s="405">
        <v>0</v>
      </c>
      <c r="F15" s="405">
        <v>0</v>
      </c>
      <c r="G15" s="405">
        <v>0</v>
      </c>
      <c r="H15" s="405">
        <v>0</v>
      </c>
      <c r="I15" s="405">
        <v>0</v>
      </c>
      <c r="J15" s="405">
        <v>0</v>
      </c>
      <c r="K15" s="405">
        <v>0</v>
      </c>
      <c r="L15" s="405">
        <v>0</v>
      </c>
      <c r="M15" s="405">
        <v>0</v>
      </c>
      <c r="N15" s="405">
        <v>0</v>
      </c>
      <c r="O15" s="405">
        <v>0</v>
      </c>
      <c r="P15" s="405">
        <v>0</v>
      </c>
      <c r="Q15" s="405">
        <v>0</v>
      </c>
    </row>
    <row r="16" spans="4:17" ht="12.75" customHeight="1">
      <c r="D16" s="102"/>
      <c r="E16" s="99"/>
      <c r="F16" s="102"/>
      <c r="G16" s="99"/>
      <c r="H16" s="102"/>
      <c r="I16" s="99"/>
      <c r="J16" s="102"/>
      <c r="K16" s="99"/>
      <c r="L16" s="99"/>
      <c r="M16" s="99"/>
      <c r="N16" s="99"/>
      <c r="O16" s="99"/>
      <c r="P16" s="99"/>
      <c r="Q16" s="99"/>
    </row>
    <row r="17" spans="4:17" ht="12.75" customHeight="1">
      <c r="D17" s="102"/>
      <c r="E17" s="99"/>
      <c r="F17" s="102"/>
      <c r="G17" s="99"/>
      <c r="H17" s="102"/>
      <c r="I17" s="99"/>
      <c r="J17" s="102"/>
      <c r="K17" s="99"/>
      <c r="L17" s="99"/>
      <c r="M17" s="99"/>
      <c r="N17" s="99"/>
      <c r="O17" s="99"/>
      <c r="P17" s="99"/>
      <c r="Q17" s="99"/>
    </row>
    <row r="18" spans="2:17" ht="12.75" customHeight="1">
      <c r="B18" s="450"/>
      <c r="D18" s="103"/>
      <c r="E18" s="99"/>
      <c r="F18" s="103"/>
      <c r="G18" s="99"/>
      <c r="H18" s="103"/>
      <c r="I18" s="99"/>
      <c r="J18" s="103"/>
      <c r="K18" s="99"/>
      <c r="L18" s="99"/>
      <c r="M18" s="99"/>
      <c r="N18" s="99"/>
      <c r="O18" s="99"/>
      <c r="P18" s="99"/>
      <c r="Q18" s="99"/>
    </row>
    <row r="19" spans="1:17" ht="12.75" customHeight="1">
      <c r="A19" s="382" t="s">
        <v>374</v>
      </c>
      <c r="C19" s="411"/>
      <c r="D19" s="104"/>
      <c r="E19" s="100"/>
      <c r="F19" s="104"/>
      <c r="G19" s="100"/>
      <c r="H19" s="104"/>
      <c r="I19" s="100"/>
      <c r="J19" s="104"/>
      <c r="K19" s="100"/>
      <c r="L19" s="100"/>
      <c r="M19" s="100"/>
      <c r="N19" s="100"/>
      <c r="O19" s="100"/>
      <c r="P19" s="100"/>
      <c r="Q19" s="100"/>
    </row>
    <row r="20" spans="4:17" ht="12.75" customHeight="1"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ht="24" customHeight="1">
      <c r="A21" s="532" t="s">
        <v>205</v>
      </c>
      <c r="B21" s="534" t="s">
        <v>177</v>
      </c>
      <c r="C21" s="535" t="s">
        <v>178</v>
      </c>
      <c r="D21" s="529" t="s">
        <v>460</v>
      </c>
      <c r="E21" s="531"/>
      <c r="F21" s="529" t="s">
        <v>505</v>
      </c>
      <c r="G21" s="531"/>
      <c r="H21" s="529" t="s">
        <v>506</v>
      </c>
      <c r="I21" s="531"/>
      <c r="J21" s="529" t="s">
        <v>507</v>
      </c>
      <c r="K21" s="531"/>
      <c r="L21" s="529" t="s">
        <v>508</v>
      </c>
      <c r="M21" s="530"/>
      <c r="N21" s="529" t="s">
        <v>461</v>
      </c>
      <c r="O21" s="530"/>
      <c r="P21" s="529" t="s">
        <v>509</v>
      </c>
      <c r="Q21" s="530"/>
    </row>
    <row r="22" spans="1:17" ht="24" customHeight="1">
      <c r="A22" s="533"/>
      <c r="B22" s="533"/>
      <c r="C22" s="536"/>
      <c r="D22" s="402" t="s">
        <v>33</v>
      </c>
      <c r="E22" s="402" t="s">
        <v>32</v>
      </c>
      <c r="F22" s="402" t="s">
        <v>33</v>
      </c>
      <c r="G22" s="402" t="s">
        <v>32</v>
      </c>
      <c r="H22" s="402" t="s">
        <v>33</v>
      </c>
      <c r="I22" s="402" t="s">
        <v>32</v>
      </c>
      <c r="J22" s="402" t="s">
        <v>33</v>
      </c>
      <c r="K22" s="402" t="s">
        <v>32</v>
      </c>
      <c r="L22" s="402" t="s">
        <v>33</v>
      </c>
      <c r="M22" s="402" t="s">
        <v>32</v>
      </c>
      <c r="N22" s="402" t="s">
        <v>33</v>
      </c>
      <c r="O22" s="402" t="s">
        <v>32</v>
      </c>
      <c r="P22" s="402" t="s">
        <v>33</v>
      </c>
      <c r="Q22" s="402" t="s">
        <v>32</v>
      </c>
    </row>
    <row r="23" spans="1:18" s="94" customFormat="1" ht="12.75" customHeight="1">
      <c r="A23" s="412" t="s">
        <v>380</v>
      </c>
      <c r="B23" s="413"/>
      <c r="C23" s="414"/>
      <c r="D23" s="403">
        <v>656684</v>
      </c>
      <c r="E23" s="403">
        <v>15968</v>
      </c>
      <c r="F23" s="403">
        <v>698734</v>
      </c>
      <c r="G23" s="403">
        <v>1950</v>
      </c>
      <c r="H23" s="403">
        <v>733064</v>
      </c>
      <c r="I23" s="403">
        <v>0</v>
      </c>
      <c r="J23" s="403">
        <v>784814</v>
      </c>
      <c r="K23" s="403">
        <v>0</v>
      </c>
      <c r="L23" s="403">
        <v>789950</v>
      </c>
      <c r="M23" s="403">
        <v>0</v>
      </c>
      <c r="N23" s="403">
        <v>740000</v>
      </c>
      <c r="O23" s="403">
        <v>0</v>
      </c>
      <c r="P23" s="403">
        <v>740000</v>
      </c>
      <c r="Q23" s="403">
        <v>0</v>
      </c>
      <c r="R23" s="93"/>
    </row>
    <row r="24" spans="1:18" s="94" customFormat="1" ht="12.75" customHeight="1">
      <c r="A24" s="415">
        <v>1</v>
      </c>
      <c r="B24" s="416" t="s">
        <v>11</v>
      </c>
      <c r="C24" s="416"/>
      <c r="D24" s="404">
        <v>655051</v>
      </c>
      <c r="E24" s="404">
        <v>15968</v>
      </c>
      <c r="F24" s="404">
        <v>697084</v>
      </c>
      <c r="G24" s="404">
        <v>1950</v>
      </c>
      <c r="H24" s="404">
        <v>731131</v>
      </c>
      <c r="I24" s="404">
        <v>0</v>
      </c>
      <c r="J24" s="404">
        <v>782881</v>
      </c>
      <c r="K24" s="404">
        <v>0</v>
      </c>
      <c r="L24" s="404">
        <v>787867</v>
      </c>
      <c r="M24" s="404">
        <v>0</v>
      </c>
      <c r="N24" s="404">
        <v>738000</v>
      </c>
      <c r="O24" s="404">
        <v>0</v>
      </c>
      <c r="P24" s="404">
        <v>738000</v>
      </c>
      <c r="Q24" s="404">
        <v>0</v>
      </c>
      <c r="R24" s="93"/>
    </row>
    <row r="25" spans="1:18" s="94" customFormat="1" ht="12.75" customHeight="1">
      <c r="A25" s="419"/>
      <c r="B25" s="418" t="s">
        <v>258</v>
      </c>
      <c r="C25" s="410" t="s">
        <v>259</v>
      </c>
      <c r="D25" s="405">
        <v>654343</v>
      </c>
      <c r="E25" s="405">
        <v>15968</v>
      </c>
      <c r="F25" s="405">
        <v>696130</v>
      </c>
      <c r="G25" s="405">
        <v>1950</v>
      </c>
      <c r="H25" s="405">
        <v>730174</v>
      </c>
      <c r="I25" s="405">
        <v>0</v>
      </c>
      <c r="J25" s="405">
        <v>781924</v>
      </c>
      <c r="K25" s="405">
        <v>0</v>
      </c>
      <c r="L25" s="405">
        <v>786917</v>
      </c>
      <c r="M25" s="405">
        <v>0</v>
      </c>
      <c r="N25" s="405">
        <v>737000</v>
      </c>
      <c r="O25" s="405">
        <v>0</v>
      </c>
      <c r="P25" s="405">
        <v>737000</v>
      </c>
      <c r="Q25" s="405">
        <v>0</v>
      </c>
      <c r="R25" s="93"/>
    </row>
    <row r="26" spans="1:18" s="94" customFormat="1" ht="12.75" customHeight="1">
      <c r="A26" s="419"/>
      <c r="B26" s="418" t="s">
        <v>226</v>
      </c>
      <c r="C26" s="410" t="s">
        <v>260</v>
      </c>
      <c r="D26" s="409">
        <v>708</v>
      </c>
      <c r="E26" s="409">
        <v>0</v>
      </c>
      <c r="F26" s="409">
        <v>954</v>
      </c>
      <c r="G26" s="409">
        <v>0</v>
      </c>
      <c r="H26" s="409">
        <v>957</v>
      </c>
      <c r="I26" s="409">
        <v>0</v>
      </c>
      <c r="J26" s="409">
        <v>957</v>
      </c>
      <c r="K26" s="409">
        <v>0</v>
      </c>
      <c r="L26" s="409">
        <v>950</v>
      </c>
      <c r="M26" s="409">
        <v>0</v>
      </c>
      <c r="N26" s="409">
        <v>1000</v>
      </c>
      <c r="O26" s="409">
        <v>0</v>
      </c>
      <c r="P26" s="409">
        <v>1000</v>
      </c>
      <c r="Q26" s="409">
        <v>0</v>
      </c>
      <c r="R26" s="93"/>
    </row>
    <row r="27" spans="1:18" s="94" customFormat="1" ht="12.75" customHeight="1">
      <c r="A27" s="415">
        <v>2</v>
      </c>
      <c r="B27" s="416" t="s">
        <v>131</v>
      </c>
      <c r="C27" s="416"/>
      <c r="D27" s="404">
        <v>133</v>
      </c>
      <c r="E27" s="404">
        <v>0</v>
      </c>
      <c r="F27" s="404">
        <v>0</v>
      </c>
      <c r="G27" s="404">
        <v>0</v>
      </c>
      <c r="H27" s="404">
        <v>283</v>
      </c>
      <c r="I27" s="404">
        <v>0</v>
      </c>
      <c r="J27" s="404">
        <v>283</v>
      </c>
      <c r="K27" s="404">
        <v>0</v>
      </c>
      <c r="L27" s="404">
        <v>283</v>
      </c>
      <c r="M27" s="404">
        <v>0</v>
      </c>
      <c r="N27" s="404">
        <v>300</v>
      </c>
      <c r="O27" s="404">
        <v>0</v>
      </c>
      <c r="P27" s="404">
        <v>300</v>
      </c>
      <c r="Q27" s="404">
        <v>0</v>
      </c>
      <c r="R27" s="93"/>
    </row>
    <row r="28" spans="1:18" s="94" customFormat="1" ht="12.75" customHeight="1">
      <c r="A28" s="417"/>
      <c r="B28" s="418" t="s">
        <v>227</v>
      </c>
      <c r="C28" s="410" t="s">
        <v>130</v>
      </c>
      <c r="D28" s="405">
        <v>133</v>
      </c>
      <c r="E28" s="405">
        <v>0</v>
      </c>
      <c r="F28" s="405">
        <v>0</v>
      </c>
      <c r="G28" s="405">
        <v>0</v>
      </c>
      <c r="H28" s="405">
        <v>283</v>
      </c>
      <c r="I28" s="405">
        <v>0</v>
      </c>
      <c r="J28" s="405">
        <v>283</v>
      </c>
      <c r="K28" s="405">
        <v>0</v>
      </c>
      <c r="L28" s="405">
        <v>283</v>
      </c>
      <c r="M28" s="405">
        <v>0</v>
      </c>
      <c r="N28" s="405">
        <v>300</v>
      </c>
      <c r="O28" s="405">
        <v>0</v>
      </c>
      <c r="P28" s="405">
        <v>300</v>
      </c>
      <c r="Q28" s="405">
        <v>0</v>
      </c>
      <c r="R28" s="93"/>
    </row>
    <row r="29" spans="1:18" s="94" customFormat="1" ht="12.75" customHeight="1">
      <c r="A29" s="415">
        <v>3</v>
      </c>
      <c r="B29" s="527" t="s">
        <v>135</v>
      </c>
      <c r="C29" s="538"/>
      <c r="D29" s="404">
        <v>1500</v>
      </c>
      <c r="E29" s="404">
        <v>0</v>
      </c>
      <c r="F29" s="404">
        <v>1650</v>
      </c>
      <c r="G29" s="404">
        <v>0</v>
      </c>
      <c r="H29" s="404">
        <v>1650</v>
      </c>
      <c r="I29" s="404">
        <v>0</v>
      </c>
      <c r="J29" s="404">
        <v>1650</v>
      </c>
      <c r="K29" s="404">
        <v>0</v>
      </c>
      <c r="L29" s="404">
        <v>1800</v>
      </c>
      <c r="M29" s="404">
        <v>0</v>
      </c>
      <c r="N29" s="404">
        <v>1700</v>
      </c>
      <c r="O29" s="404">
        <v>0</v>
      </c>
      <c r="P29" s="404">
        <v>1700</v>
      </c>
      <c r="Q29" s="404">
        <v>0</v>
      </c>
      <c r="R29" s="93"/>
    </row>
    <row r="30" spans="1:18" s="94" customFormat="1" ht="12.75" customHeight="1">
      <c r="A30" s="417"/>
      <c r="B30" s="418" t="s">
        <v>226</v>
      </c>
      <c r="C30" s="410" t="s">
        <v>260</v>
      </c>
      <c r="D30" s="405">
        <v>1500</v>
      </c>
      <c r="E30" s="405">
        <v>0</v>
      </c>
      <c r="F30" s="405">
        <v>1650</v>
      </c>
      <c r="G30" s="405">
        <v>0</v>
      </c>
      <c r="H30" s="405">
        <v>1650</v>
      </c>
      <c r="I30" s="405">
        <v>0</v>
      </c>
      <c r="J30" s="405">
        <v>1650</v>
      </c>
      <c r="K30" s="405">
        <v>0</v>
      </c>
      <c r="L30" s="405">
        <v>1800</v>
      </c>
      <c r="M30" s="405">
        <v>0</v>
      </c>
      <c r="N30" s="405">
        <v>1700</v>
      </c>
      <c r="O30" s="405">
        <v>0</v>
      </c>
      <c r="P30" s="405">
        <v>1700</v>
      </c>
      <c r="Q30" s="405">
        <v>0</v>
      </c>
      <c r="R30" s="93"/>
    </row>
    <row r="31" spans="1:17" ht="12.75" customHeight="1">
      <c r="A31" s="415">
        <v>4</v>
      </c>
      <c r="B31" s="527" t="s">
        <v>132</v>
      </c>
      <c r="C31" s="538"/>
      <c r="D31" s="404">
        <v>0</v>
      </c>
      <c r="E31" s="404">
        <v>0</v>
      </c>
      <c r="F31" s="404">
        <v>0</v>
      </c>
      <c r="G31" s="404">
        <v>0</v>
      </c>
      <c r="H31" s="404">
        <v>0</v>
      </c>
      <c r="I31" s="404">
        <v>0</v>
      </c>
      <c r="J31" s="404">
        <v>0</v>
      </c>
      <c r="K31" s="404">
        <v>0</v>
      </c>
      <c r="L31" s="404">
        <v>0</v>
      </c>
      <c r="M31" s="404">
        <v>0</v>
      </c>
      <c r="N31" s="404">
        <v>0</v>
      </c>
      <c r="O31" s="404">
        <v>0</v>
      </c>
      <c r="P31" s="404">
        <v>0</v>
      </c>
      <c r="Q31" s="404">
        <v>0</v>
      </c>
    </row>
    <row r="32" spans="1:17" ht="12.75" customHeight="1">
      <c r="A32" s="415">
        <v>5</v>
      </c>
      <c r="B32" s="416" t="s">
        <v>134</v>
      </c>
      <c r="C32" s="416"/>
      <c r="D32" s="404">
        <v>0</v>
      </c>
      <c r="E32" s="404">
        <v>0</v>
      </c>
      <c r="F32" s="404">
        <v>0</v>
      </c>
      <c r="G32" s="404">
        <v>0</v>
      </c>
      <c r="H32" s="404">
        <v>0</v>
      </c>
      <c r="I32" s="404">
        <v>0</v>
      </c>
      <c r="J32" s="404">
        <v>0</v>
      </c>
      <c r="K32" s="404">
        <v>0</v>
      </c>
      <c r="L32" s="404">
        <v>0</v>
      </c>
      <c r="M32" s="404">
        <v>0</v>
      </c>
      <c r="N32" s="404">
        <v>0</v>
      </c>
      <c r="O32" s="404">
        <v>0</v>
      </c>
      <c r="P32" s="404">
        <v>0</v>
      </c>
      <c r="Q32" s="404">
        <v>0</v>
      </c>
    </row>
    <row r="33" spans="4:13" ht="12.75" customHeight="1"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4:17" ht="12.75" customHeight="1"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4:17" ht="12.75" customHeight="1"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2.75" customHeight="1">
      <c r="A36" s="382" t="s">
        <v>376</v>
      </c>
      <c r="C36" s="411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4:17" ht="12.75" customHeight="1"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24" customHeight="1">
      <c r="A38" s="532" t="s">
        <v>205</v>
      </c>
      <c r="B38" s="534" t="s">
        <v>177</v>
      </c>
      <c r="C38" s="535" t="s">
        <v>178</v>
      </c>
      <c r="D38" s="529" t="s">
        <v>460</v>
      </c>
      <c r="E38" s="531"/>
      <c r="F38" s="529" t="s">
        <v>505</v>
      </c>
      <c r="G38" s="531"/>
      <c r="H38" s="529" t="s">
        <v>506</v>
      </c>
      <c r="I38" s="531"/>
      <c r="J38" s="529" t="s">
        <v>507</v>
      </c>
      <c r="K38" s="531"/>
      <c r="L38" s="529" t="s">
        <v>508</v>
      </c>
      <c r="M38" s="530"/>
      <c r="N38" s="529" t="s">
        <v>461</v>
      </c>
      <c r="O38" s="530"/>
      <c r="P38" s="529" t="s">
        <v>509</v>
      </c>
      <c r="Q38" s="530"/>
    </row>
    <row r="39" spans="1:17" ht="24" customHeight="1">
      <c r="A39" s="533"/>
      <c r="B39" s="533"/>
      <c r="C39" s="536"/>
      <c r="D39" s="402" t="s">
        <v>33</v>
      </c>
      <c r="E39" s="402" t="s">
        <v>32</v>
      </c>
      <c r="F39" s="402" t="s">
        <v>33</v>
      </c>
      <c r="G39" s="402" t="s">
        <v>32</v>
      </c>
      <c r="H39" s="402" t="s">
        <v>33</v>
      </c>
      <c r="I39" s="402" t="s">
        <v>32</v>
      </c>
      <c r="J39" s="402" t="s">
        <v>33</v>
      </c>
      <c r="K39" s="402" t="s">
        <v>32</v>
      </c>
      <c r="L39" s="402" t="s">
        <v>33</v>
      </c>
      <c r="M39" s="402" t="s">
        <v>32</v>
      </c>
      <c r="N39" s="402" t="s">
        <v>33</v>
      </c>
      <c r="O39" s="402" t="s">
        <v>32</v>
      </c>
      <c r="P39" s="402" t="s">
        <v>33</v>
      </c>
      <c r="Q39" s="402" t="s">
        <v>32</v>
      </c>
    </row>
    <row r="40" spans="1:17" ht="12.75" customHeight="1">
      <c r="A40" s="412" t="s">
        <v>382</v>
      </c>
      <c r="B40" s="413"/>
      <c r="C40" s="414"/>
      <c r="D40" s="403">
        <v>34790</v>
      </c>
      <c r="E40" s="403">
        <v>0</v>
      </c>
      <c r="F40" s="403">
        <v>31521</v>
      </c>
      <c r="G40" s="403">
        <v>0</v>
      </c>
      <c r="H40" s="403">
        <v>51598</v>
      </c>
      <c r="I40" s="403">
        <v>0</v>
      </c>
      <c r="J40" s="403">
        <v>51598</v>
      </c>
      <c r="K40" s="403">
        <v>0</v>
      </c>
      <c r="L40" s="403">
        <v>465</v>
      </c>
      <c r="M40" s="403">
        <v>0</v>
      </c>
      <c r="N40" s="403">
        <v>0</v>
      </c>
      <c r="O40" s="403">
        <v>0</v>
      </c>
      <c r="P40" s="403">
        <v>0</v>
      </c>
      <c r="Q40" s="403">
        <v>0</v>
      </c>
    </row>
    <row r="41" spans="1:17" ht="12.75" customHeight="1">
      <c r="A41" s="415">
        <v>1</v>
      </c>
      <c r="B41" s="416" t="s">
        <v>359</v>
      </c>
      <c r="C41" s="416"/>
      <c r="D41" s="404">
        <v>34790</v>
      </c>
      <c r="E41" s="404">
        <v>0</v>
      </c>
      <c r="F41" s="404">
        <v>19371</v>
      </c>
      <c r="G41" s="404">
        <v>0</v>
      </c>
      <c r="H41" s="404">
        <v>0</v>
      </c>
      <c r="I41" s="404">
        <v>0</v>
      </c>
      <c r="J41" s="404">
        <v>0</v>
      </c>
      <c r="K41" s="404">
        <v>0</v>
      </c>
      <c r="L41" s="404">
        <v>0</v>
      </c>
      <c r="M41" s="404">
        <v>0</v>
      </c>
      <c r="N41" s="404">
        <v>0</v>
      </c>
      <c r="O41" s="404">
        <v>0</v>
      </c>
      <c r="P41" s="404">
        <v>0</v>
      </c>
      <c r="Q41" s="404">
        <v>0</v>
      </c>
    </row>
    <row r="42" spans="1:17" ht="12.75" customHeight="1">
      <c r="A42" s="417"/>
      <c r="B42" s="418" t="s">
        <v>299</v>
      </c>
      <c r="C42" s="410" t="s">
        <v>383</v>
      </c>
      <c r="D42" s="405">
        <v>34790</v>
      </c>
      <c r="E42" s="405">
        <v>0</v>
      </c>
      <c r="F42" s="405">
        <v>19371</v>
      </c>
      <c r="G42" s="405">
        <v>0</v>
      </c>
      <c r="H42" s="405">
        <v>0</v>
      </c>
      <c r="I42" s="405">
        <v>0</v>
      </c>
      <c r="J42" s="405">
        <v>0</v>
      </c>
      <c r="K42" s="405">
        <v>0</v>
      </c>
      <c r="L42" s="405">
        <v>0</v>
      </c>
      <c r="M42" s="405">
        <v>0</v>
      </c>
      <c r="N42" s="405">
        <v>0</v>
      </c>
      <c r="O42" s="405">
        <v>0</v>
      </c>
      <c r="P42" s="405">
        <v>0</v>
      </c>
      <c r="Q42" s="405">
        <v>0</v>
      </c>
    </row>
    <row r="43" spans="1:17" ht="12.75" customHeight="1">
      <c r="A43" s="415">
        <v>3</v>
      </c>
      <c r="B43" s="416" t="s">
        <v>457</v>
      </c>
      <c r="C43" s="416"/>
      <c r="D43" s="404">
        <v>0</v>
      </c>
      <c r="E43" s="404">
        <v>0</v>
      </c>
      <c r="F43" s="404">
        <v>12150</v>
      </c>
      <c r="G43" s="404">
        <v>0</v>
      </c>
      <c r="H43" s="404">
        <v>51598</v>
      </c>
      <c r="I43" s="404">
        <v>0</v>
      </c>
      <c r="J43" s="404">
        <v>51598</v>
      </c>
      <c r="K43" s="404">
        <v>0</v>
      </c>
      <c r="L43" s="404">
        <v>465</v>
      </c>
      <c r="M43" s="404">
        <v>0</v>
      </c>
      <c r="N43" s="404">
        <v>0</v>
      </c>
      <c r="O43" s="404">
        <v>0</v>
      </c>
      <c r="P43" s="404">
        <v>0</v>
      </c>
      <c r="Q43" s="404">
        <v>0</v>
      </c>
    </row>
    <row r="44" spans="1:17" ht="12.75" customHeight="1">
      <c r="A44" s="417"/>
      <c r="B44" s="418" t="s">
        <v>299</v>
      </c>
      <c r="C44" s="410" t="s">
        <v>383</v>
      </c>
      <c r="D44" s="405">
        <v>0</v>
      </c>
      <c r="E44" s="405">
        <v>0</v>
      </c>
      <c r="F44" s="405">
        <v>12150</v>
      </c>
      <c r="G44" s="405">
        <v>0</v>
      </c>
      <c r="H44" s="405">
        <v>51598</v>
      </c>
      <c r="I44" s="405">
        <v>0</v>
      </c>
      <c r="J44" s="405">
        <v>51598</v>
      </c>
      <c r="K44" s="405">
        <v>0</v>
      </c>
      <c r="L44" s="405">
        <v>465</v>
      </c>
      <c r="M44" s="405">
        <v>0</v>
      </c>
      <c r="N44" s="405">
        <v>0</v>
      </c>
      <c r="O44" s="405">
        <v>0</v>
      </c>
      <c r="P44" s="405">
        <v>0</v>
      </c>
      <c r="Q44" s="405">
        <v>0</v>
      </c>
    </row>
  </sheetData>
  <sheetProtection/>
  <mergeCells count="33">
    <mergeCell ref="N21:O21"/>
    <mergeCell ref="P21:Q21"/>
    <mergeCell ref="B29:C29"/>
    <mergeCell ref="A21:A22"/>
    <mergeCell ref="B21:B22"/>
    <mergeCell ref="C21:C22"/>
    <mergeCell ref="H21:I21"/>
    <mergeCell ref="D21:E21"/>
    <mergeCell ref="F21:G21"/>
    <mergeCell ref="L21:M21"/>
    <mergeCell ref="L4:M4"/>
    <mergeCell ref="A4:A5"/>
    <mergeCell ref="B4:B5"/>
    <mergeCell ref="C4:C5"/>
    <mergeCell ref="P4:Q4"/>
    <mergeCell ref="N4:O4"/>
    <mergeCell ref="J4:K4"/>
    <mergeCell ref="B31:C31"/>
    <mergeCell ref="B38:B39"/>
    <mergeCell ref="B7:C7"/>
    <mergeCell ref="F4:G4"/>
    <mergeCell ref="D4:E4"/>
    <mergeCell ref="H4:I4"/>
    <mergeCell ref="A38:A39"/>
    <mergeCell ref="J38:K38"/>
    <mergeCell ref="L38:M38"/>
    <mergeCell ref="N38:O38"/>
    <mergeCell ref="P38:Q38"/>
    <mergeCell ref="J21:K21"/>
    <mergeCell ref="D38:E38"/>
    <mergeCell ref="F38:G38"/>
    <mergeCell ref="H38:I38"/>
    <mergeCell ref="C38:C39"/>
  </mergeCells>
  <printOptions horizontalCentered="1"/>
  <pageMargins left="0.7086614173228347" right="0.7086614173228347" top="0.7480314960629921" bottom="0.7480314960629921" header="0.31496062992125984" footer="0.31496062992125984"/>
  <pageSetup firstPageNumber="21" useFirstPageNumber="1" fitToHeight="1" fitToWidth="1" horizontalDpi="600" verticalDpi="600" orientation="landscape" paperSize="9" scale="79" r:id="rId1"/>
  <colBreaks count="1" manualBreakCount="1">
    <brk id="17" min="1" max="2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38.00390625" style="85" customWidth="1"/>
    <col min="2" max="8" width="10.28125" style="85" customWidth="1"/>
    <col min="9" max="16384" width="9.140625" style="85" customWidth="1"/>
  </cols>
  <sheetData>
    <row r="1" spans="1:9" ht="43.5" customHeight="1">
      <c r="A1" s="539" t="s">
        <v>478</v>
      </c>
      <c r="B1" s="539"/>
      <c r="C1" s="539"/>
      <c r="D1" s="540"/>
      <c r="E1" s="540"/>
      <c r="F1" s="540"/>
      <c r="G1" s="540"/>
      <c r="H1" s="540"/>
      <c r="I1" s="95"/>
    </row>
    <row r="2" spans="1:8" ht="24" customHeight="1">
      <c r="A2" s="541" t="s">
        <v>234</v>
      </c>
      <c r="B2" s="541" t="s">
        <v>458</v>
      </c>
      <c r="C2" s="541" t="s">
        <v>497</v>
      </c>
      <c r="D2" s="541" t="s">
        <v>498</v>
      </c>
      <c r="E2" s="541" t="s">
        <v>499</v>
      </c>
      <c r="F2" s="543" t="s">
        <v>500</v>
      </c>
      <c r="G2" s="543" t="s">
        <v>501</v>
      </c>
      <c r="H2" s="543" t="s">
        <v>502</v>
      </c>
    </row>
    <row r="3" spans="1:8" ht="17.25" customHeight="1">
      <c r="A3" s="542"/>
      <c r="B3" s="542"/>
      <c r="C3" s="542"/>
      <c r="D3" s="542"/>
      <c r="E3" s="542"/>
      <c r="F3" s="544"/>
      <c r="G3" s="544"/>
      <c r="H3" s="545"/>
    </row>
    <row r="4" spans="1:8" ht="15" customHeight="1">
      <c r="A4" s="392" t="s">
        <v>323</v>
      </c>
      <c r="B4" s="383">
        <v>1830941</v>
      </c>
      <c r="C4" s="383">
        <v>2039392</v>
      </c>
      <c r="D4" s="383">
        <v>2170662</v>
      </c>
      <c r="E4" s="383">
        <v>2330538</v>
      </c>
      <c r="F4" s="383">
        <v>2420501</v>
      </c>
      <c r="G4" s="383">
        <v>2336810</v>
      </c>
      <c r="H4" s="383">
        <v>2087930</v>
      </c>
    </row>
    <row r="5" spans="1:8" ht="15" customHeight="1">
      <c r="A5" s="392" t="s">
        <v>336</v>
      </c>
      <c r="B5" s="383">
        <f>SUM(B7:B14)</f>
        <v>1755112</v>
      </c>
      <c r="C5" s="383">
        <f aca="true" t="shared" si="0" ref="C5:H5">SUM(C7:C14)</f>
        <v>1927278</v>
      </c>
      <c r="D5" s="383">
        <f t="shared" si="0"/>
        <v>2233472</v>
      </c>
      <c r="E5" s="383">
        <f t="shared" si="0"/>
        <v>2453348</v>
      </c>
      <c r="F5" s="383">
        <f t="shared" si="0"/>
        <v>2411242</v>
      </c>
      <c r="G5" s="383">
        <f t="shared" si="0"/>
        <v>2336810</v>
      </c>
      <c r="H5" s="383">
        <f t="shared" si="0"/>
        <v>2087930</v>
      </c>
    </row>
    <row r="6" spans="1:8" ht="15" customHeight="1">
      <c r="A6" s="246" t="s">
        <v>235</v>
      </c>
      <c r="B6" s="384"/>
      <c r="C6" s="384"/>
      <c r="D6" s="384"/>
      <c r="E6" s="384"/>
      <c r="F6" s="384"/>
      <c r="G6" s="384"/>
      <c r="H6" s="384"/>
    </row>
    <row r="7" spans="1:8" ht="15" customHeight="1">
      <c r="A7" s="393" t="s">
        <v>113</v>
      </c>
      <c r="B7" s="384">
        <v>21516</v>
      </c>
      <c r="C7" s="384">
        <v>59663</v>
      </c>
      <c r="D7" s="384">
        <v>122386</v>
      </c>
      <c r="E7" s="384">
        <v>182386</v>
      </c>
      <c r="F7" s="384">
        <v>33517</v>
      </c>
      <c r="G7" s="384">
        <v>29330</v>
      </c>
      <c r="H7" s="384">
        <v>29330</v>
      </c>
    </row>
    <row r="8" spans="1:8" ht="15" customHeight="1">
      <c r="A8" s="394" t="s">
        <v>114</v>
      </c>
      <c r="B8" s="384">
        <v>235</v>
      </c>
      <c r="C8" s="384">
        <v>4654</v>
      </c>
      <c r="D8" s="384">
        <v>6000</v>
      </c>
      <c r="E8" s="390">
        <v>10000</v>
      </c>
      <c r="F8" s="384">
        <v>13000</v>
      </c>
      <c r="G8" s="384">
        <v>12200</v>
      </c>
      <c r="H8" s="384">
        <v>12200</v>
      </c>
    </row>
    <row r="9" spans="1:8" ht="15" customHeight="1">
      <c r="A9" s="394" t="s">
        <v>115</v>
      </c>
      <c r="B9" s="384">
        <v>35025</v>
      </c>
      <c r="C9" s="384">
        <v>9813</v>
      </c>
      <c r="D9" s="384">
        <v>73000</v>
      </c>
      <c r="E9" s="384">
        <v>100000</v>
      </c>
      <c r="F9" s="384">
        <v>56000</v>
      </c>
      <c r="G9" s="384">
        <v>25000</v>
      </c>
      <c r="H9" s="384">
        <v>25000</v>
      </c>
    </row>
    <row r="10" spans="1:8" ht="15" customHeight="1">
      <c r="A10" s="394" t="s">
        <v>116</v>
      </c>
      <c r="B10" s="384">
        <v>34140</v>
      </c>
      <c r="C10" s="384">
        <v>14782</v>
      </c>
      <c r="D10" s="384">
        <v>42500</v>
      </c>
      <c r="E10" s="384">
        <v>42500</v>
      </c>
      <c r="F10" s="384">
        <v>54500</v>
      </c>
      <c r="G10" s="384">
        <v>41700</v>
      </c>
      <c r="H10" s="384">
        <v>41700</v>
      </c>
    </row>
    <row r="11" spans="1:8" ht="15" customHeight="1">
      <c r="A11" s="394" t="s">
        <v>117</v>
      </c>
      <c r="B11" s="384">
        <v>8460</v>
      </c>
      <c r="C11" s="384">
        <v>7307</v>
      </c>
      <c r="D11" s="384">
        <v>10624</v>
      </c>
      <c r="E11" s="384">
        <v>28124</v>
      </c>
      <c r="F11" s="384">
        <v>24300</v>
      </c>
      <c r="G11" s="384">
        <v>15500</v>
      </c>
      <c r="H11" s="384">
        <v>15500</v>
      </c>
    </row>
    <row r="12" spans="1:8" ht="15" customHeight="1">
      <c r="A12" s="394" t="s">
        <v>118</v>
      </c>
      <c r="B12" s="384">
        <v>964262</v>
      </c>
      <c r="C12" s="384">
        <v>1100804</v>
      </c>
      <c r="D12" s="384">
        <v>1194300</v>
      </c>
      <c r="E12" s="384">
        <v>1253926</v>
      </c>
      <c r="F12" s="384">
        <v>1439510</v>
      </c>
      <c r="G12" s="384">
        <v>1473080</v>
      </c>
      <c r="H12" s="384">
        <v>1224200</v>
      </c>
    </row>
    <row r="13" spans="1:8" ht="15" customHeight="1">
      <c r="A13" s="395" t="s">
        <v>119</v>
      </c>
      <c r="B13" s="384">
        <v>656684</v>
      </c>
      <c r="C13" s="384">
        <v>698734</v>
      </c>
      <c r="D13" s="384">
        <v>733064</v>
      </c>
      <c r="E13" s="384">
        <v>784814</v>
      </c>
      <c r="F13" s="384">
        <v>789950</v>
      </c>
      <c r="G13" s="384">
        <v>740000</v>
      </c>
      <c r="H13" s="384">
        <v>740000</v>
      </c>
    </row>
    <row r="14" spans="1:8" ht="15" customHeight="1">
      <c r="A14" s="395" t="s">
        <v>362</v>
      </c>
      <c r="B14" s="384">
        <v>34790</v>
      </c>
      <c r="C14" s="384">
        <v>31521</v>
      </c>
      <c r="D14" s="384">
        <v>51598</v>
      </c>
      <c r="E14" s="384">
        <v>51598</v>
      </c>
      <c r="F14" s="384">
        <v>465</v>
      </c>
      <c r="G14" s="384">
        <v>0</v>
      </c>
      <c r="H14" s="384">
        <v>0</v>
      </c>
    </row>
    <row r="15" spans="1:8" ht="15" customHeight="1">
      <c r="A15" s="396" t="s">
        <v>243</v>
      </c>
      <c r="B15" s="385">
        <f>SUM(B4-B5)</f>
        <v>75829</v>
      </c>
      <c r="C15" s="385">
        <f aca="true" t="shared" si="1" ref="C15:H15">SUM(C4-C5)</f>
        <v>112114</v>
      </c>
      <c r="D15" s="385">
        <f t="shared" si="1"/>
        <v>-62810</v>
      </c>
      <c r="E15" s="385">
        <f t="shared" si="1"/>
        <v>-122810</v>
      </c>
      <c r="F15" s="385">
        <f t="shared" si="1"/>
        <v>9259</v>
      </c>
      <c r="G15" s="385">
        <f t="shared" si="1"/>
        <v>0</v>
      </c>
      <c r="H15" s="385">
        <f t="shared" si="1"/>
        <v>0</v>
      </c>
    </row>
    <row r="16" spans="1:8" ht="15" customHeight="1">
      <c r="A16" s="392" t="s">
        <v>321</v>
      </c>
      <c r="B16" s="383">
        <v>83388</v>
      </c>
      <c r="C16" s="383">
        <v>37464</v>
      </c>
      <c r="D16" s="383">
        <v>50751</v>
      </c>
      <c r="E16" s="383">
        <v>50751</v>
      </c>
      <c r="F16" s="383">
        <v>0</v>
      </c>
      <c r="G16" s="383">
        <v>0</v>
      </c>
      <c r="H16" s="383">
        <v>0</v>
      </c>
    </row>
    <row r="17" spans="1:8" ht="15" customHeight="1">
      <c r="A17" s="392" t="s">
        <v>337</v>
      </c>
      <c r="B17" s="383">
        <f>SUM(B19:B26)</f>
        <v>85322</v>
      </c>
      <c r="C17" s="383">
        <f aca="true" t="shared" si="2" ref="C17:H17">SUM(C19:C26)</f>
        <v>39414</v>
      </c>
      <c r="D17" s="383">
        <f t="shared" si="2"/>
        <v>158000</v>
      </c>
      <c r="E17" s="383">
        <f t="shared" si="2"/>
        <v>143000</v>
      </c>
      <c r="F17" s="383">
        <f t="shared" si="2"/>
        <v>152000</v>
      </c>
      <c r="G17" s="383">
        <f t="shared" si="2"/>
        <v>0</v>
      </c>
      <c r="H17" s="383">
        <f t="shared" si="2"/>
        <v>0</v>
      </c>
    </row>
    <row r="18" spans="1:8" ht="15" customHeight="1">
      <c r="A18" s="246" t="s">
        <v>235</v>
      </c>
      <c r="B18" s="384"/>
      <c r="C18" s="384"/>
      <c r="D18" s="384"/>
      <c r="E18" s="384"/>
      <c r="F18" s="384"/>
      <c r="G18" s="384"/>
      <c r="H18" s="384"/>
    </row>
    <row r="19" spans="1:8" ht="15" customHeight="1">
      <c r="A19" s="393" t="s">
        <v>113</v>
      </c>
      <c r="B19" s="384">
        <v>0</v>
      </c>
      <c r="C19" s="384">
        <v>0</v>
      </c>
      <c r="D19" s="384">
        <v>26000</v>
      </c>
      <c r="E19" s="384">
        <v>26000</v>
      </c>
      <c r="F19" s="384">
        <v>20000</v>
      </c>
      <c r="G19" s="384">
        <v>0</v>
      </c>
      <c r="H19" s="384">
        <v>0</v>
      </c>
    </row>
    <row r="20" spans="1:8" ht="15" customHeight="1">
      <c r="A20" s="394" t="s">
        <v>114</v>
      </c>
      <c r="B20" s="384">
        <v>0</v>
      </c>
      <c r="C20" s="384">
        <v>0</v>
      </c>
      <c r="D20" s="384">
        <v>0</v>
      </c>
      <c r="E20" s="384">
        <v>0</v>
      </c>
      <c r="F20" s="384">
        <v>0</v>
      </c>
      <c r="G20" s="384">
        <v>0</v>
      </c>
      <c r="H20" s="384">
        <v>0</v>
      </c>
    </row>
    <row r="21" spans="1:8" ht="15" customHeight="1">
      <c r="A21" s="394" t="s">
        <v>115</v>
      </c>
      <c r="B21" s="384">
        <v>17</v>
      </c>
      <c r="C21" s="384">
        <v>0</v>
      </c>
      <c r="D21" s="384">
        <v>0</v>
      </c>
      <c r="E21" s="384">
        <v>0</v>
      </c>
      <c r="F21" s="384">
        <v>0</v>
      </c>
      <c r="G21" s="384">
        <v>0</v>
      </c>
      <c r="H21" s="384">
        <v>0</v>
      </c>
    </row>
    <row r="22" spans="1:8" ht="15" customHeight="1">
      <c r="A22" s="394" t="s">
        <v>116</v>
      </c>
      <c r="B22" s="384">
        <v>950</v>
      </c>
      <c r="C22" s="384">
        <v>0</v>
      </c>
      <c r="D22" s="384">
        <v>0</v>
      </c>
      <c r="E22" s="384">
        <v>0</v>
      </c>
      <c r="F22" s="384">
        <v>0</v>
      </c>
      <c r="G22" s="384">
        <v>0</v>
      </c>
      <c r="H22" s="384">
        <v>0</v>
      </c>
    </row>
    <row r="23" spans="1:8" ht="15" customHeight="1">
      <c r="A23" s="394" t="s">
        <v>117</v>
      </c>
      <c r="B23" s="384">
        <v>68387</v>
      </c>
      <c r="C23" s="384">
        <v>10964</v>
      </c>
      <c r="D23" s="384">
        <v>115000</v>
      </c>
      <c r="E23" s="384">
        <v>100000</v>
      </c>
      <c r="F23" s="384">
        <v>132000</v>
      </c>
      <c r="G23" s="384">
        <v>0</v>
      </c>
      <c r="H23" s="384">
        <v>0</v>
      </c>
    </row>
    <row r="24" spans="1:8" ht="15" customHeight="1">
      <c r="A24" s="394" t="s">
        <v>118</v>
      </c>
      <c r="B24" s="384">
        <v>0</v>
      </c>
      <c r="C24" s="384">
        <v>26500</v>
      </c>
      <c r="D24" s="384">
        <v>17000</v>
      </c>
      <c r="E24" s="384">
        <v>17000</v>
      </c>
      <c r="F24" s="384">
        <v>0</v>
      </c>
      <c r="G24" s="384">
        <v>0</v>
      </c>
      <c r="H24" s="384">
        <v>0</v>
      </c>
    </row>
    <row r="25" spans="1:8" ht="15" customHeight="1">
      <c r="A25" s="395" t="s">
        <v>119</v>
      </c>
      <c r="B25" s="384">
        <v>15968</v>
      </c>
      <c r="C25" s="384">
        <v>1950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</row>
    <row r="26" spans="1:8" ht="15" customHeight="1">
      <c r="A26" s="395" t="s">
        <v>362</v>
      </c>
      <c r="B26" s="384">
        <v>0</v>
      </c>
      <c r="C26" s="384">
        <v>0</v>
      </c>
      <c r="D26" s="384">
        <v>0</v>
      </c>
      <c r="E26" s="384">
        <v>0</v>
      </c>
      <c r="F26" s="384">
        <v>0</v>
      </c>
      <c r="G26" s="384">
        <v>0</v>
      </c>
      <c r="H26" s="384">
        <v>0</v>
      </c>
    </row>
    <row r="27" spans="1:8" ht="15" customHeight="1">
      <c r="A27" s="396" t="s">
        <v>338</v>
      </c>
      <c r="B27" s="386">
        <f>SUM(B16-B17)</f>
        <v>-1934</v>
      </c>
      <c r="C27" s="386">
        <f aca="true" t="shared" si="3" ref="C27:H27">SUM(C16-C17)</f>
        <v>-1950</v>
      </c>
      <c r="D27" s="386">
        <f t="shared" si="3"/>
        <v>-107249</v>
      </c>
      <c r="E27" s="386">
        <f t="shared" si="3"/>
        <v>-92249</v>
      </c>
      <c r="F27" s="386">
        <f t="shared" si="3"/>
        <v>-152000</v>
      </c>
      <c r="G27" s="386">
        <f t="shared" si="3"/>
        <v>0</v>
      </c>
      <c r="H27" s="386">
        <f t="shared" si="3"/>
        <v>0</v>
      </c>
    </row>
    <row r="28" spans="1:8" ht="15" customHeight="1">
      <c r="A28" s="392" t="s">
        <v>339</v>
      </c>
      <c r="B28" s="383">
        <f>SUM(B4+B16)</f>
        <v>1914329</v>
      </c>
      <c r="C28" s="383">
        <f>SUM(C4+C16)</f>
        <v>2076856</v>
      </c>
      <c r="D28" s="383">
        <f aca="true" t="shared" si="4" ref="D28:G29">SUM(D4+D16)</f>
        <v>2221413</v>
      </c>
      <c r="E28" s="383">
        <f>SUM(E4+E16)</f>
        <v>2381289</v>
      </c>
      <c r="F28" s="383">
        <f t="shared" si="4"/>
        <v>2420501</v>
      </c>
      <c r="G28" s="383">
        <f t="shared" si="4"/>
        <v>2336810</v>
      </c>
      <c r="H28" s="383">
        <f>SUM(H4+H16)</f>
        <v>2087930</v>
      </c>
    </row>
    <row r="29" spans="1:8" ht="15" customHeight="1">
      <c r="A29" s="392" t="s">
        <v>340</v>
      </c>
      <c r="B29" s="383">
        <f>SUM(B5+B17)</f>
        <v>1840434</v>
      </c>
      <c r="C29" s="383">
        <f>SUM(C5+C17)</f>
        <v>1966692</v>
      </c>
      <c r="D29" s="383">
        <f t="shared" si="4"/>
        <v>2391472</v>
      </c>
      <c r="E29" s="383">
        <f>SUM(E5+E17)</f>
        <v>2596348</v>
      </c>
      <c r="F29" s="383">
        <f t="shared" si="4"/>
        <v>2563242</v>
      </c>
      <c r="G29" s="383">
        <f t="shared" si="4"/>
        <v>2336810</v>
      </c>
      <c r="H29" s="383">
        <f>SUM(H5+H17)</f>
        <v>2087930</v>
      </c>
    </row>
    <row r="30" spans="1:8" ht="15" customHeight="1">
      <c r="A30" s="397" t="s">
        <v>244</v>
      </c>
      <c r="B30" s="387">
        <f>SUM(B28-B29)</f>
        <v>73895</v>
      </c>
      <c r="C30" s="387">
        <f aca="true" t="shared" si="5" ref="C30:H30">SUM(C28-C29)</f>
        <v>110164</v>
      </c>
      <c r="D30" s="387">
        <f t="shared" si="5"/>
        <v>-170059</v>
      </c>
      <c r="E30" s="387">
        <f t="shared" si="5"/>
        <v>-215059</v>
      </c>
      <c r="F30" s="387">
        <f t="shared" si="5"/>
        <v>-142741</v>
      </c>
      <c r="G30" s="387">
        <f t="shared" si="5"/>
        <v>0</v>
      </c>
      <c r="H30" s="387">
        <f t="shared" si="5"/>
        <v>0</v>
      </c>
    </row>
    <row r="31" spans="1:8" ht="15" customHeight="1">
      <c r="A31" s="398" t="s">
        <v>203</v>
      </c>
      <c r="B31" s="388">
        <f aca="true" t="shared" si="6" ref="B31:H31">SUM(B32)</f>
        <v>483</v>
      </c>
      <c r="C31" s="388">
        <f t="shared" si="6"/>
        <v>0</v>
      </c>
      <c r="D31" s="388">
        <f t="shared" si="6"/>
        <v>170059</v>
      </c>
      <c r="E31" s="388">
        <f t="shared" si="6"/>
        <v>215059</v>
      </c>
      <c r="F31" s="388">
        <f t="shared" si="6"/>
        <v>142741</v>
      </c>
      <c r="G31" s="388">
        <f t="shared" si="6"/>
        <v>0</v>
      </c>
      <c r="H31" s="388">
        <f t="shared" si="6"/>
        <v>0</v>
      </c>
    </row>
    <row r="32" spans="1:8" ht="15" customHeight="1">
      <c r="A32" s="399" t="s">
        <v>204</v>
      </c>
      <c r="B32" s="389">
        <f aca="true" t="shared" si="7" ref="B32:H32">SUM(B33:B34)</f>
        <v>483</v>
      </c>
      <c r="C32" s="389">
        <f t="shared" si="7"/>
        <v>0</v>
      </c>
      <c r="D32" s="389">
        <f t="shared" si="7"/>
        <v>170059</v>
      </c>
      <c r="E32" s="389">
        <f t="shared" si="7"/>
        <v>215059</v>
      </c>
      <c r="F32" s="389">
        <f t="shared" si="7"/>
        <v>142741</v>
      </c>
      <c r="G32" s="389">
        <f t="shared" si="7"/>
        <v>0</v>
      </c>
      <c r="H32" s="389">
        <f t="shared" si="7"/>
        <v>0</v>
      </c>
    </row>
    <row r="33" spans="1:8" ht="15" customHeight="1">
      <c r="A33" s="400" t="s">
        <v>496</v>
      </c>
      <c r="B33" s="390">
        <v>483</v>
      </c>
      <c r="C33" s="390">
        <v>0</v>
      </c>
      <c r="D33" s="390">
        <v>30450</v>
      </c>
      <c r="E33" s="390">
        <v>30450</v>
      </c>
      <c r="F33" s="390">
        <v>465</v>
      </c>
      <c r="G33" s="390">
        <v>0</v>
      </c>
      <c r="H33" s="390">
        <v>0</v>
      </c>
    </row>
    <row r="34" spans="1:8" ht="15" customHeight="1">
      <c r="A34" s="400" t="s">
        <v>63</v>
      </c>
      <c r="B34" s="390">
        <v>0</v>
      </c>
      <c r="C34" s="390">
        <v>0</v>
      </c>
      <c r="D34" s="390">
        <v>139609</v>
      </c>
      <c r="E34" s="390">
        <v>184609</v>
      </c>
      <c r="F34" s="390">
        <v>142276</v>
      </c>
      <c r="G34" s="390">
        <v>0</v>
      </c>
      <c r="H34" s="390">
        <v>0</v>
      </c>
    </row>
    <row r="35" spans="1:8" ht="15" customHeight="1">
      <c r="A35" s="401" t="s">
        <v>19</v>
      </c>
      <c r="B35" s="391">
        <f>SUM(B28+B31-B29)</f>
        <v>74378</v>
      </c>
      <c r="C35" s="391">
        <f aca="true" t="shared" si="8" ref="C35:H35">SUM(C28+C31-C29)</f>
        <v>110164</v>
      </c>
      <c r="D35" s="391">
        <f t="shared" si="8"/>
        <v>0</v>
      </c>
      <c r="E35" s="391">
        <f t="shared" si="8"/>
        <v>0</v>
      </c>
      <c r="F35" s="391">
        <f t="shared" si="8"/>
        <v>0</v>
      </c>
      <c r="G35" s="391">
        <f t="shared" si="8"/>
        <v>0</v>
      </c>
      <c r="H35" s="391">
        <f t="shared" si="8"/>
        <v>0</v>
      </c>
    </row>
    <row r="36" spans="1:3" ht="15" customHeight="1">
      <c r="A36" s="96"/>
      <c r="B36" s="96"/>
      <c r="C36" s="96"/>
    </row>
    <row r="37" spans="1:3" ht="8.25">
      <c r="A37" s="97"/>
      <c r="B37" s="97"/>
      <c r="C37" s="97"/>
    </row>
    <row r="38" spans="1:3" ht="8.25">
      <c r="A38" s="97"/>
      <c r="B38" s="97"/>
      <c r="C38" s="97"/>
    </row>
    <row r="39" spans="1:3" ht="8.25">
      <c r="A39" s="97"/>
      <c r="B39" s="97"/>
      <c r="C39" s="97"/>
    </row>
    <row r="40" spans="1:3" ht="8.25">
      <c r="A40" s="97"/>
      <c r="B40" s="97"/>
      <c r="C40" s="97"/>
    </row>
    <row r="41" spans="1:3" ht="8.25">
      <c r="A41" s="97"/>
      <c r="B41" s="97"/>
      <c r="C41" s="97"/>
    </row>
    <row r="42" spans="1:3" ht="8.25">
      <c r="A42" s="97"/>
      <c r="B42" s="97"/>
      <c r="C42" s="97"/>
    </row>
    <row r="43" spans="1:3" ht="8.25">
      <c r="A43" s="97"/>
      <c r="B43" s="97"/>
      <c r="C43" s="97"/>
    </row>
    <row r="44" spans="1:3" ht="8.25">
      <c r="A44" s="97"/>
      <c r="B44" s="97"/>
      <c r="C44" s="97"/>
    </row>
    <row r="45" spans="1:3" ht="8.25">
      <c r="A45" s="97"/>
      <c r="B45" s="97"/>
      <c r="C45" s="97"/>
    </row>
    <row r="46" spans="1:3" ht="8.25">
      <c r="A46" s="97"/>
      <c r="B46" s="97"/>
      <c r="C46" s="97"/>
    </row>
    <row r="47" spans="1:3" ht="8.25">
      <c r="A47" s="97"/>
      <c r="B47" s="97"/>
      <c r="C47" s="97"/>
    </row>
    <row r="48" spans="1:3" ht="8.25">
      <c r="A48" s="97"/>
      <c r="B48" s="97"/>
      <c r="C48" s="97"/>
    </row>
    <row r="49" spans="1:3" ht="8.25">
      <c r="A49" s="97"/>
      <c r="B49" s="97"/>
      <c r="C49" s="97"/>
    </row>
    <row r="50" spans="1:3" ht="8.25">
      <c r="A50" s="97"/>
      <c r="B50" s="97"/>
      <c r="C50" s="97"/>
    </row>
    <row r="51" spans="1:3" ht="8.25">
      <c r="A51" s="97"/>
      <c r="B51" s="97"/>
      <c r="C51" s="97"/>
    </row>
    <row r="52" spans="1:3" ht="8.25">
      <c r="A52" s="97"/>
      <c r="B52" s="97"/>
      <c r="C52" s="97"/>
    </row>
    <row r="53" spans="1:3" ht="8.25">
      <c r="A53" s="97"/>
      <c r="B53" s="97"/>
      <c r="C53" s="97"/>
    </row>
    <row r="54" spans="1:3" ht="8.25">
      <c r="A54" s="97"/>
      <c r="B54" s="97"/>
      <c r="C54" s="97"/>
    </row>
    <row r="55" spans="1:3" ht="8.25">
      <c r="A55" s="97"/>
      <c r="B55" s="97"/>
      <c r="C55" s="97"/>
    </row>
    <row r="56" spans="1:3" ht="8.25">
      <c r="A56" s="97"/>
      <c r="B56" s="97"/>
      <c r="C56" s="97"/>
    </row>
    <row r="57" spans="1:3" ht="8.25">
      <c r="A57" s="97"/>
      <c r="B57" s="97"/>
      <c r="C57" s="97"/>
    </row>
    <row r="58" spans="1:3" ht="8.25">
      <c r="A58" s="97"/>
      <c r="B58" s="97"/>
      <c r="C58" s="97"/>
    </row>
    <row r="59" spans="1:3" ht="8.25">
      <c r="A59" s="97"/>
      <c r="B59" s="97"/>
      <c r="C59" s="97"/>
    </row>
    <row r="60" spans="1:3" ht="8.25">
      <c r="A60" s="97"/>
      <c r="B60" s="97"/>
      <c r="C60" s="97"/>
    </row>
    <row r="61" spans="1:3" ht="8.25">
      <c r="A61" s="97"/>
      <c r="B61" s="97"/>
      <c r="C61" s="97"/>
    </row>
    <row r="62" spans="1:3" ht="8.25">
      <c r="A62" s="97"/>
      <c r="B62" s="97"/>
      <c r="C62" s="97"/>
    </row>
    <row r="63" spans="1:3" ht="8.25">
      <c r="A63" s="97"/>
      <c r="B63" s="97"/>
      <c r="C63" s="97"/>
    </row>
    <row r="64" spans="1:3" ht="8.25">
      <c r="A64" s="97"/>
      <c r="B64" s="97"/>
      <c r="C64" s="97"/>
    </row>
    <row r="65" spans="1:3" ht="8.25">
      <c r="A65" s="97"/>
      <c r="B65" s="97"/>
      <c r="C65" s="97"/>
    </row>
    <row r="66" spans="1:3" ht="8.25">
      <c r="A66" s="97"/>
      <c r="B66" s="97"/>
      <c r="C66" s="97"/>
    </row>
    <row r="67" spans="1:3" ht="8.25">
      <c r="A67" s="97"/>
      <c r="B67" s="97"/>
      <c r="C67" s="97"/>
    </row>
    <row r="68" spans="1:3" ht="8.25">
      <c r="A68" s="97"/>
      <c r="B68" s="97"/>
      <c r="C68" s="97"/>
    </row>
    <row r="69" spans="1:3" ht="8.25">
      <c r="A69" s="97"/>
      <c r="B69" s="97"/>
      <c r="C69" s="97"/>
    </row>
    <row r="70" spans="1:3" ht="8.25">
      <c r="A70" s="97"/>
      <c r="B70" s="97"/>
      <c r="C70" s="97"/>
    </row>
    <row r="71" spans="1:3" ht="8.25">
      <c r="A71" s="97"/>
      <c r="B71" s="97"/>
      <c r="C71" s="97"/>
    </row>
    <row r="72" spans="1:3" ht="8.25">
      <c r="A72" s="97"/>
      <c r="B72" s="97"/>
      <c r="C72" s="97"/>
    </row>
    <row r="73" spans="1:3" ht="8.25">
      <c r="A73" s="97"/>
      <c r="B73" s="97"/>
      <c r="C73" s="97"/>
    </row>
    <row r="74" spans="1:3" ht="8.25">
      <c r="A74" s="97"/>
      <c r="B74" s="97"/>
      <c r="C74" s="97"/>
    </row>
    <row r="75" spans="1:3" ht="8.25">
      <c r="A75" s="97"/>
      <c r="B75" s="97"/>
      <c r="C75" s="97"/>
    </row>
    <row r="76" spans="1:3" ht="8.25">
      <c r="A76" s="97"/>
      <c r="B76" s="97"/>
      <c r="C76" s="97"/>
    </row>
    <row r="77" spans="1:3" ht="8.25">
      <c r="A77" s="97"/>
      <c r="B77" s="97"/>
      <c r="C77" s="97"/>
    </row>
    <row r="78" spans="1:3" ht="8.25">
      <c r="A78" s="97"/>
      <c r="B78" s="97"/>
      <c r="C78" s="97"/>
    </row>
    <row r="79" spans="1:3" ht="8.25">
      <c r="A79" s="97"/>
      <c r="B79" s="97"/>
      <c r="C79" s="97"/>
    </row>
    <row r="80" spans="1:3" ht="8.25">
      <c r="A80" s="97"/>
      <c r="B80" s="97"/>
      <c r="C80" s="97"/>
    </row>
    <row r="81" spans="1:3" ht="8.25">
      <c r="A81" s="97"/>
      <c r="B81" s="97"/>
      <c r="C81" s="97"/>
    </row>
    <row r="82" spans="1:3" ht="8.25">
      <c r="A82" s="97"/>
      <c r="B82" s="97"/>
      <c r="C82" s="97"/>
    </row>
    <row r="83" spans="1:3" ht="8.25">
      <c r="A83" s="97"/>
      <c r="B83" s="97"/>
      <c r="C83" s="97"/>
    </row>
    <row r="84" spans="1:3" ht="8.25">
      <c r="A84" s="97"/>
      <c r="B84" s="97"/>
      <c r="C84" s="97"/>
    </row>
    <row r="85" spans="1:3" ht="8.25">
      <c r="A85" s="97"/>
      <c r="B85" s="97"/>
      <c r="C85" s="97"/>
    </row>
    <row r="86" spans="1:3" ht="8.25">
      <c r="A86" s="97"/>
      <c r="B86" s="97"/>
      <c r="C86" s="97"/>
    </row>
    <row r="87" spans="1:3" ht="8.25">
      <c r="A87" s="97"/>
      <c r="B87" s="97"/>
      <c r="C87" s="97"/>
    </row>
    <row r="88" spans="1:3" ht="8.25">
      <c r="A88" s="97"/>
      <c r="B88" s="97"/>
      <c r="C88" s="97"/>
    </row>
    <row r="89" spans="1:3" ht="8.25">
      <c r="A89" s="97"/>
      <c r="B89" s="97"/>
      <c r="C89" s="97"/>
    </row>
    <row r="90" spans="1:3" ht="8.25">
      <c r="A90" s="97"/>
      <c r="B90" s="97"/>
      <c r="C90" s="97"/>
    </row>
    <row r="91" spans="1:3" ht="8.25">
      <c r="A91" s="97"/>
      <c r="B91" s="97"/>
      <c r="C91" s="97"/>
    </row>
    <row r="92" spans="1:3" ht="8.25">
      <c r="A92" s="97"/>
      <c r="B92" s="97"/>
      <c r="C92" s="97"/>
    </row>
    <row r="93" spans="1:3" ht="8.25">
      <c r="A93" s="97"/>
      <c r="B93" s="97"/>
      <c r="C93" s="97"/>
    </row>
    <row r="94" spans="1:3" ht="8.25">
      <c r="A94" s="97"/>
      <c r="B94" s="97"/>
      <c r="C94" s="97"/>
    </row>
    <row r="95" spans="1:3" ht="8.25">
      <c r="A95" s="97"/>
      <c r="B95" s="97"/>
      <c r="C95" s="97"/>
    </row>
  </sheetData>
  <sheetProtection/>
  <mergeCells count="9">
    <mergeCell ref="A1:H1"/>
    <mergeCell ref="C2:C3"/>
    <mergeCell ref="D2:D3"/>
    <mergeCell ref="G2:G3"/>
    <mergeCell ref="H2:H3"/>
    <mergeCell ref="B2:B3"/>
    <mergeCell ref="A2:A3"/>
    <mergeCell ref="F2:F3"/>
    <mergeCell ref="E2:E3"/>
  </mergeCells>
  <printOptions horizontalCentered="1"/>
  <pageMargins left="0.7874015748031497" right="0.7874015748031497" top="0.984251968503937" bottom="0.8661417322834646" header="0.5118110236220472" footer="0.5118110236220472"/>
  <pageSetup firstPageNumber="22" useFirstPageNumber="1"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4.57421875" style="1" customWidth="1"/>
    <col min="2" max="2" width="8.57421875" style="0" customWidth="1"/>
    <col min="3" max="3" width="2.28125" style="0" customWidth="1"/>
    <col min="4" max="4" width="44.28125" style="0" customWidth="1"/>
    <col min="5" max="5" width="11.28125" style="0" customWidth="1"/>
    <col min="6" max="6" width="11.421875" style="0" customWidth="1"/>
    <col min="7" max="7" width="11.28125" style="0" customWidth="1"/>
    <col min="8" max="8" width="11.421875" style="0" customWidth="1"/>
    <col min="9" max="9" width="18.7109375" style="3" customWidth="1"/>
  </cols>
  <sheetData>
    <row r="1" spans="1:9" ht="14.25">
      <c r="A1" s="242" t="s">
        <v>368</v>
      </c>
      <c r="B1" s="113"/>
      <c r="C1" s="113"/>
      <c r="D1" s="113"/>
      <c r="E1" s="108"/>
      <c r="F1" s="113"/>
      <c r="G1" s="114"/>
      <c r="H1" s="114"/>
      <c r="I1" s="115"/>
    </row>
    <row r="2" spans="1:9" ht="14.25">
      <c r="A2" s="215"/>
      <c r="B2" s="113"/>
      <c r="C2" s="113"/>
      <c r="D2" s="113"/>
      <c r="E2" s="108"/>
      <c r="F2" s="113"/>
      <c r="G2" s="114"/>
      <c r="H2" s="114"/>
      <c r="I2" s="115"/>
    </row>
    <row r="3" spans="1:9" ht="13.5" customHeight="1">
      <c r="A3" s="481" t="s">
        <v>487</v>
      </c>
      <c r="B3" s="482"/>
      <c r="C3" s="482"/>
      <c r="D3" s="482"/>
      <c r="E3" s="482"/>
      <c r="F3" s="482"/>
      <c r="G3" s="482"/>
      <c r="H3" s="482"/>
      <c r="I3" s="483"/>
    </row>
    <row r="4" spans="1:9" ht="18.75" customHeight="1">
      <c r="A4" s="181"/>
      <c r="B4" s="182"/>
      <c r="C4" s="182"/>
      <c r="D4" s="183"/>
      <c r="E4" s="491" t="s">
        <v>33</v>
      </c>
      <c r="F4" s="492"/>
      <c r="G4" s="477" t="s">
        <v>32</v>
      </c>
      <c r="H4" s="478"/>
      <c r="I4" s="184" t="s">
        <v>330</v>
      </c>
    </row>
    <row r="5" spans="1:9" ht="27.75" customHeight="1">
      <c r="A5" s="497" t="s">
        <v>205</v>
      </c>
      <c r="B5" s="494" t="s">
        <v>177</v>
      </c>
      <c r="C5" s="487"/>
      <c r="D5" s="486" t="s">
        <v>178</v>
      </c>
      <c r="E5" s="476" t="s">
        <v>491</v>
      </c>
      <c r="F5" s="476" t="s">
        <v>488</v>
      </c>
      <c r="G5" s="476" t="s">
        <v>491</v>
      </c>
      <c r="H5" s="476" t="s">
        <v>488</v>
      </c>
      <c r="I5" s="479" t="s">
        <v>489</v>
      </c>
    </row>
    <row r="6" spans="1:10" ht="27.75" customHeight="1">
      <c r="A6" s="498"/>
      <c r="B6" s="494"/>
      <c r="C6" s="487"/>
      <c r="D6" s="486"/>
      <c r="E6" s="476"/>
      <c r="F6" s="476"/>
      <c r="G6" s="476"/>
      <c r="H6" s="476"/>
      <c r="I6" s="480"/>
      <c r="J6" s="474"/>
    </row>
    <row r="7" spans="1:10" s="27" customFormat="1" ht="15" customHeight="1">
      <c r="A7" s="186" t="s">
        <v>377</v>
      </c>
      <c r="B7" s="326"/>
      <c r="C7" s="187"/>
      <c r="D7" s="187"/>
      <c r="E7" s="309">
        <f>E8+E26+E29+E32+E43+E44+E45+E36</f>
        <v>122386</v>
      </c>
      <c r="F7" s="309">
        <f>F8+F26+F29+F32+F43+F44+F45+F36</f>
        <v>33517</v>
      </c>
      <c r="G7" s="309">
        <f>G8+G26+G29+G32+G43+G44+G45+G36</f>
        <v>26000</v>
      </c>
      <c r="H7" s="309">
        <f>H8+H26+H29+H32+H43+H44+H45+H36</f>
        <v>20000</v>
      </c>
      <c r="I7" s="309">
        <f>I8+I26+I29+I32+I43+I44+I45+I36</f>
        <v>53517</v>
      </c>
      <c r="J7" s="475"/>
    </row>
    <row r="8" spans="1:9" ht="15" customHeight="1">
      <c r="A8" s="152">
        <v>1</v>
      </c>
      <c r="B8" s="154" t="s">
        <v>463</v>
      </c>
      <c r="C8" s="188"/>
      <c r="D8" s="188"/>
      <c r="E8" s="155">
        <f>E9+E17</f>
        <v>12099</v>
      </c>
      <c r="F8" s="155">
        <f>F9+F17</f>
        <v>13030</v>
      </c>
      <c r="G8" s="155">
        <f>G9+G17</f>
        <v>26000</v>
      </c>
      <c r="H8" s="155">
        <f>H9+H17</f>
        <v>20000</v>
      </c>
      <c r="I8" s="155">
        <f>I9+I17</f>
        <v>33030</v>
      </c>
    </row>
    <row r="9" spans="1:9" ht="15" customHeight="1">
      <c r="A9" s="161" t="s">
        <v>294</v>
      </c>
      <c r="B9" s="328" t="s">
        <v>218</v>
      </c>
      <c r="C9" s="499" t="s">
        <v>297</v>
      </c>
      <c r="D9" s="500"/>
      <c r="E9" s="159">
        <f>SUM(E10:E16)</f>
        <v>4613</v>
      </c>
      <c r="F9" s="159">
        <f>SUM(F10:F16)</f>
        <v>5100</v>
      </c>
      <c r="G9" s="159">
        <f>SUM(G10:G16)</f>
        <v>0</v>
      </c>
      <c r="H9" s="159">
        <f>SUM(H10:H16)</f>
        <v>0</v>
      </c>
      <c r="I9" s="159">
        <f>SUM(I10:I16)</f>
        <v>5100</v>
      </c>
    </row>
    <row r="10" spans="1:9" ht="15" customHeight="1">
      <c r="A10" s="160"/>
      <c r="B10" s="189"/>
      <c r="C10" s="166" t="s">
        <v>27</v>
      </c>
      <c r="D10" s="169" t="s">
        <v>232</v>
      </c>
      <c r="E10" s="167">
        <v>700</v>
      </c>
      <c r="F10" s="463">
        <v>700</v>
      </c>
      <c r="G10" s="167">
        <v>0</v>
      </c>
      <c r="H10" s="463">
        <v>0</v>
      </c>
      <c r="I10" s="207">
        <f>SUM(F10+H10)</f>
        <v>700</v>
      </c>
    </row>
    <row r="11" spans="1:9" ht="15" customHeight="1">
      <c r="A11" s="160"/>
      <c r="B11" s="189"/>
      <c r="C11" s="166" t="s">
        <v>28</v>
      </c>
      <c r="D11" s="169" t="s">
        <v>180</v>
      </c>
      <c r="E11" s="167">
        <v>70</v>
      </c>
      <c r="F11" s="463">
        <v>70</v>
      </c>
      <c r="G11" s="167">
        <v>0</v>
      </c>
      <c r="H11" s="463">
        <v>0</v>
      </c>
      <c r="I11" s="207">
        <f aca="true" t="shared" si="0" ref="I11:I25">SUM(F11+H11)</f>
        <v>70</v>
      </c>
    </row>
    <row r="12" spans="1:9" ht="15" customHeight="1">
      <c r="A12" s="160"/>
      <c r="B12" s="189"/>
      <c r="C12" s="166" t="s">
        <v>29</v>
      </c>
      <c r="D12" s="190" t="s">
        <v>88</v>
      </c>
      <c r="E12" s="170">
        <v>200</v>
      </c>
      <c r="F12" s="170">
        <v>200</v>
      </c>
      <c r="G12" s="167">
        <v>0</v>
      </c>
      <c r="H12" s="463">
        <v>0</v>
      </c>
      <c r="I12" s="207">
        <f t="shared" si="0"/>
        <v>200</v>
      </c>
    </row>
    <row r="13" spans="1:9" ht="15" customHeight="1">
      <c r="A13" s="160"/>
      <c r="B13" s="189"/>
      <c r="C13" s="484" t="s">
        <v>30</v>
      </c>
      <c r="D13" s="190" t="s">
        <v>89</v>
      </c>
      <c r="E13" s="170">
        <v>1440</v>
      </c>
      <c r="F13" s="170">
        <v>1800</v>
      </c>
      <c r="G13" s="167">
        <v>0</v>
      </c>
      <c r="H13" s="463">
        <v>0</v>
      </c>
      <c r="I13" s="207">
        <f t="shared" si="0"/>
        <v>1800</v>
      </c>
    </row>
    <row r="14" spans="1:9" ht="15" customHeight="1">
      <c r="A14" s="160"/>
      <c r="B14" s="189"/>
      <c r="C14" s="485"/>
      <c r="D14" s="190" t="s">
        <v>179</v>
      </c>
      <c r="E14" s="170">
        <v>503</v>
      </c>
      <c r="F14" s="170">
        <v>630</v>
      </c>
      <c r="G14" s="167">
        <v>0</v>
      </c>
      <c r="H14" s="463">
        <v>0</v>
      </c>
      <c r="I14" s="207">
        <f t="shared" si="0"/>
        <v>630</v>
      </c>
    </row>
    <row r="15" spans="1:9" s="45" customFormat="1" ht="15" customHeight="1">
      <c r="A15" s="160"/>
      <c r="B15" s="189"/>
      <c r="C15" s="166" t="s">
        <v>43</v>
      </c>
      <c r="D15" s="190" t="s">
        <v>158</v>
      </c>
      <c r="E15" s="170">
        <v>1000</v>
      </c>
      <c r="F15" s="170">
        <v>1000</v>
      </c>
      <c r="G15" s="167">
        <v>0</v>
      </c>
      <c r="H15" s="463">
        <v>0</v>
      </c>
      <c r="I15" s="207">
        <f t="shared" si="0"/>
        <v>1000</v>
      </c>
    </row>
    <row r="16" spans="1:9" ht="15" customHeight="1">
      <c r="A16" s="160"/>
      <c r="B16" s="189"/>
      <c r="C16" s="166" t="s">
        <v>45</v>
      </c>
      <c r="D16" s="190" t="s">
        <v>90</v>
      </c>
      <c r="E16" s="170">
        <v>700</v>
      </c>
      <c r="F16" s="170">
        <v>700</v>
      </c>
      <c r="G16" s="167">
        <v>0</v>
      </c>
      <c r="H16" s="463">
        <v>0</v>
      </c>
      <c r="I16" s="207">
        <f t="shared" si="0"/>
        <v>700</v>
      </c>
    </row>
    <row r="17" spans="1:9" ht="15" customHeight="1">
      <c r="A17" s="161" t="s">
        <v>293</v>
      </c>
      <c r="B17" s="328" t="s">
        <v>218</v>
      </c>
      <c r="C17" s="499" t="s">
        <v>298</v>
      </c>
      <c r="D17" s="492"/>
      <c r="E17" s="191">
        <f>SUM(E18:E25)</f>
        <v>7486</v>
      </c>
      <c r="F17" s="191">
        <f>SUM(F18:F25)</f>
        <v>7930</v>
      </c>
      <c r="G17" s="191">
        <f>SUM(G18:G25)</f>
        <v>26000</v>
      </c>
      <c r="H17" s="191">
        <f>SUM(H18:H25)</f>
        <v>20000</v>
      </c>
      <c r="I17" s="191">
        <f>SUM(I18:I25)</f>
        <v>27930</v>
      </c>
    </row>
    <row r="18" spans="1:9" ht="15" customHeight="1">
      <c r="A18" s="160"/>
      <c r="B18" s="192"/>
      <c r="C18" s="193">
        <v>1</v>
      </c>
      <c r="D18" s="169" t="s">
        <v>232</v>
      </c>
      <c r="E18" s="167">
        <v>700</v>
      </c>
      <c r="F18" s="463">
        <v>700</v>
      </c>
      <c r="G18" s="167">
        <v>0</v>
      </c>
      <c r="H18" s="463">
        <v>0</v>
      </c>
      <c r="I18" s="207">
        <f t="shared" si="0"/>
        <v>700</v>
      </c>
    </row>
    <row r="19" spans="1:9" ht="15" customHeight="1">
      <c r="A19" s="160"/>
      <c r="B19" s="192"/>
      <c r="C19" s="193">
        <v>2</v>
      </c>
      <c r="D19" s="169" t="s">
        <v>180</v>
      </c>
      <c r="E19" s="167">
        <v>100</v>
      </c>
      <c r="F19" s="463">
        <v>100</v>
      </c>
      <c r="G19" s="167">
        <v>0</v>
      </c>
      <c r="H19" s="463">
        <v>0</v>
      </c>
      <c r="I19" s="207">
        <f t="shared" si="0"/>
        <v>100</v>
      </c>
    </row>
    <row r="20" spans="1:9" ht="15" customHeight="1">
      <c r="A20" s="160"/>
      <c r="B20" s="192"/>
      <c r="C20" s="193">
        <v>3</v>
      </c>
      <c r="D20" s="190" t="s">
        <v>181</v>
      </c>
      <c r="E20" s="170">
        <v>200</v>
      </c>
      <c r="F20" s="170">
        <v>200</v>
      </c>
      <c r="G20" s="167">
        <v>0</v>
      </c>
      <c r="H20" s="463">
        <v>0</v>
      </c>
      <c r="I20" s="207">
        <f t="shared" si="0"/>
        <v>200</v>
      </c>
    </row>
    <row r="21" spans="1:9" ht="15" customHeight="1">
      <c r="A21" s="160"/>
      <c r="B21" s="192"/>
      <c r="C21" s="484" t="s">
        <v>30</v>
      </c>
      <c r="D21" s="190" t="s">
        <v>89</v>
      </c>
      <c r="E21" s="170">
        <v>1620</v>
      </c>
      <c r="F21" s="170">
        <v>1800</v>
      </c>
      <c r="G21" s="167">
        <v>0</v>
      </c>
      <c r="H21" s="463">
        <v>0</v>
      </c>
      <c r="I21" s="207">
        <f t="shared" si="0"/>
        <v>1800</v>
      </c>
    </row>
    <row r="22" spans="1:9" ht="15" customHeight="1">
      <c r="A22" s="160"/>
      <c r="B22" s="189"/>
      <c r="C22" s="485"/>
      <c r="D22" s="190" t="s">
        <v>179</v>
      </c>
      <c r="E22" s="170">
        <v>366</v>
      </c>
      <c r="F22" s="170">
        <v>630</v>
      </c>
      <c r="G22" s="167">
        <v>0</v>
      </c>
      <c r="H22" s="463">
        <v>0</v>
      </c>
      <c r="I22" s="207">
        <f t="shared" si="0"/>
        <v>630</v>
      </c>
    </row>
    <row r="23" spans="1:9" ht="15" customHeight="1">
      <c r="A23" s="160"/>
      <c r="B23" s="192"/>
      <c r="C23" s="193">
        <v>6</v>
      </c>
      <c r="D23" s="190" t="s">
        <v>182</v>
      </c>
      <c r="E23" s="170">
        <v>1800</v>
      </c>
      <c r="F23" s="170">
        <v>1800</v>
      </c>
      <c r="G23" s="167">
        <v>0</v>
      </c>
      <c r="H23" s="463">
        <v>0</v>
      </c>
      <c r="I23" s="207">
        <f t="shared" si="0"/>
        <v>1800</v>
      </c>
    </row>
    <row r="24" spans="1:9" ht="15" customHeight="1">
      <c r="A24" s="160"/>
      <c r="B24" s="192"/>
      <c r="C24" s="193">
        <v>7</v>
      </c>
      <c r="D24" s="190" t="s">
        <v>90</v>
      </c>
      <c r="E24" s="170">
        <v>1700</v>
      </c>
      <c r="F24" s="170">
        <v>1700</v>
      </c>
      <c r="G24" s="167">
        <v>0</v>
      </c>
      <c r="H24" s="463">
        <v>0</v>
      </c>
      <c r="I24" s="207">
        <f t="shared" si="0"/>
        <v>1700</v>
      </c>
    </row>
    <row r="25" spans="1:9" s="45" customFormat="1" ht="15" customHeight="1">
      <c r="A25" s="160"/>
      <c r="B25" s="192"/>
      <c r="C25" s="193">
        <v>8</v>
      </c>
      <c r="D25" s="190" t="s">
        <v>158</v>
      </c>
      <c r="E25" s="170">
        <v>1000</v>
      </c>
      <c r="F25" s="170">
        <v>1000</v>
      </c>
      <c r="G25" s="167">
        <v>26000</v>
      </c>
      <c r="H25" s="463">
        <v>20000</v>
      </c>
      <c r="I25" s="207">
        <f t="shared" si="0"/>
        <v>21000</v>
      </c>
    </row>
    <row r="26" spans="1:9" ht="15" customHeight="1">
      <c r="A26" s="152">
        <v>2</v>
      </c>
      <c r="B26" s="185" t="s">
        <v>48</v>
      </c>
      <c r="C26" s="194"/>
      <c r="D26" s="194"/>
      <c r="E26" s="155">
        <f>E27</f>
        <v>0</v>
      </c>
      <c r="F26" s="155">
        <f aca="true" t="shared" si="1" ref="F26:I27">F27</f>
        <v>0</v>
      </c>
      <c r="G26" s="155">
        <f t="shared" si="1"/>
        <v>0</v>
      </c>
      <c r="H26" s="155">
        <f t="shared" si="1"/>
        <v>0</v>
      </c>
      <c r="I26" s="155">
        <f t="shared" si="1"/>
        <v>0</v>
      </c>
    </row>
    <row r="27" spans="1:9" ht="15" customHeight="1">
      <c r="A27" s="161" t="s">
        <v>292</v>
      </c>
      <c r="B27" s="157" t="s">
        <v>217</v>
      </c>
      <c r="C27" s="493" t="s">
        <v>98</v>
      </c>
      <c r="D27" s="492"/>
      <c r="E27" s="159">
        <f>E28</f>
        <v>0</v>
      </c>
      <c r="F27" s="159">
        <f t="shared" si="1"/>
        <v>0</v>
      </c>
      <c r="G27" s="159">
        <f t="shared" si="1"/>
        <v>0</v>
      </c>
      <c r="H27" s="159">
        <f t="shared" si="1"/>
        <v>0</v>
      </c>
      <c r="I27" s="159">
        <f t="shared" si="1"/>
        <v>0</v>
      </c>
    </row>
    <row r="28" spans="1:9" ht="15" customHeight="1">
      <c r="A28" s="168"/>
      <c r="B28" s="189"/>
      <c r="C28" s="166" t="s">
        <v>27</v>
      </c>
      <c r="D28" s="169" t="s">
        <v>110</v>
      </c>
      <c r="E28" s="167">
        <v>0</v>
      </c>
      <c r="F28" s="463">
        <v>0</v>
      </c>
      <c r="G28" s="167">
        <v>0</v>
      </c>
      <c r="H28" s="463">
        <v>0</v>
      </c>
      <c r="I28" s="207">
        <f>SUM(F28+H28)</f>
        <v>0</v>
      </c>
    </row>
    <row r="29" spans="1:9" ht="15" customHeight="1">
      <c r="A29" s="152">
        <v>3</v>
      </c>
      <c r="B29" s="185" t="s">
        <v>123</v>
      </c>
      <c r="C29" s="194"/>
      <c r="D29" s="194"/>
      <c r="E29" s="155">
        <f>E30</f>
        <v>200</v>
      </c>
      <c r="F29" s="155">
        <f aca="true" t="shared" si="2" ref="F29:I30">F30</f>
        <v>200</v>
      </c>
      <c r="G29" s="155">
        <f t="shared" si="2"/>
        <v>0</v>
      </c>
      <c r="H29" s="155">
        <f t="shared" si="2"/>
        <v>0</v>
      </c>
      <c r="I29" s="155">
        <f t="shared" si="2"/>
        <v>200</v>
      </c>
    </row>
    <row r="30" spans="1:9" ht="15" customHeight="1">
      <c r="A30" s="161" t="s">
        <v>291</v>
      </c>
      <c r="B30" s="157" t="s">
        <v>217</v>
      </c>
      <c r="C30" s="493" t="s">
        <v>98</v>
      </c>
      <c r="D30" s="492"/>
      <c r="E30" s="159">
        <f>E31</f>
        <v>200</v>
      </c>
      <c r="F30" s="159">
        <f t="shared" si="2"/>
        <v>200</v>
      </c>
      <c r="G30" s="159">
        <f t="shared" si="2"/>
        <v>0</v>
      </c>
      <c r="H30" s="159">
        <f t="shared" si="2"/>
        <v>0</v>
      </c>
      <c r="I30" s="159">
        <f t="shared" si="2"/>
        <v>200</v>
      </c>
    </row>
    <row r="31" spans="1:9" ht="15" customHeight="1">
      <c r="A31" s="189"/>
      <c r="B31" s="162"/>
      <c r="C31" s="166" t="s">
        <v>27</v>
      </c>
      <c r="D31" s="169" t="s">
        <v>42</v>
      </c>
      <c r="E31" s="167">
        <v>200</v>
      </c>
      <c r="F31" s="463">
        <v>200</v>
      </c>
      <c r="G31" s="167">
        <v>0</v>
      </c>
      <c r="H31" s="463">
        <v>0</v>
      </c>
      <c r="I31" s="463">
        <f>SUM(F31+H31)</f>
        <v>200</v>
      </c>
    </row>
    <row r="32" spans="1:9" ht="15" customHeight="1">
      <c r="A32" s="152">
        <v>4</v>
      </c>
      <c r="B32" s="185" t="s">
        <v>124</v>
      </c>
      <c r="C32" s="194"/>
      <c r="D32" s="194"/>
      <c r="E32" s="195">
        <f>E33</f>
        <v>6650</v>
      </c>
      <c r="F32" s="195">
        <f>F33</f>
        <v>6650</v>
      </c>
      <c r="G32" s="155">
        <f>G33</f>
        <v>0</v>
      </c>
      <c r="H32" s="155">
        <f>H33</f>
        <v>0</v>
      </c>
      <c r="I32" s="155">
        <f>I33</f>
        <v>6650</v>
      </c>
    </row>
    <row r="33" spans="1:9" ht="15" customHeight="1">
      <c r="A33" s="196" t="s">
        <v>290</v>
      </c>
      <c r="B33" s="328" t="s">
        <v>258</v>
      </c>
      <c r="C33" s="495" t="s">
        <v>295</v>
      </c>
      <c r="D33" s="496"/>
      <c r="E33" s="197">
        <f>SUM(E34:E35)</f>
        <v>6650</v>
      </c>
      <c r="F33" s="197">
        <f>SUM(F34:F35)</f>
        <v>6650</v>
      </c>
      <c r="G33" s="197">
        <f>SUM(G34:G35)</f>
        <v>0</v>
      </c>
      <c r="H33" s="197">
        <f>SUM(H34:H35)</f>
        <v>0</v>
      </c>
      <c r="I33" s="197">
        <f>SUM(I34:I35)</f>
        <v>6650</v>
      </c>
    </row>
    <row r="34" spans="1:9" ht="15" customHeight="1">
      <c r="A34" s="198"/>
      <c r="B34" s="192"/>
      <c r="C34" s="193">
        <v>1</v>
      </c>
      <c r="D34" s="199" t="s">
        <v>125</v>
      </c>
      <c r="E34" s="200">
        <v>4928</v>
      </c>
      <c r="F34" s="200">
        <v>4928</v>
      </c>
      <c r="G34" s="206">
        <v>0</v>
      </c>
      <c r="H34" s="206">
        <v>0</v>
      </c>
      <c r="I34" s="464">
        <f>SUM(F34+H34)</f>
        <v>4928</v>
      </c>
    </row>
    <row r="35" spans="1:9" ht="15" customHeight="1">
      <c r="A35" s="198"/>
      <c r="B35" s="192"/>
      <c r="C35" s="193">
        <v>2</v>
      </c>
      <c r="D35" s="190" t="s">
        <v>51</v>
      </c>
      <c r="E35" s="170">
        <v>1722</v>
      </c>
      <c r="F35" s="170">
        <v>1722</v>
      </c>
      <c r="G35" s="208">
        <v>0</v>
      </c>
      <c r="H35" s="208">
        <v>0</v>
      </c>
      <c r="I35" s="464">
        <f>SUM(F35+H35)</f>
        <v>1722</v>
      </c>
    </row>
    <row r="36" spans="1:9" ht="15" customHeight="1">
      <c r="A36" s="152">
        <v>5</v>
      </c>
      <c r="B36" s="501" t="s">
        <v>127</v>
      </c>
      <c r="C36" s="501"/>
      <c r="D36" s="501"/>
      <c r="E36" s="195">
        <f>SUM(E37+E39)</f>
        <v>1237</v>
      </c>
      <c r="F36" s="195">
        <f>SUM(F37+F39)</f>
        <v>1437</v>
      </c>
      <c r="G36" s="195">
        <f>SUM(G37+G39)</f>
        <v>0</v>
      </c>
      <c r="H36" s="195">
        <f>SUM(H37+H39)</f>
        <v>0</v>
      </c>
      <c r="I36" s="195">
        <f>SUM(I37+I39)</f>
        <v>1437</v>
      </c>
    </row>
    <row r="37" spans="1:9" ht="15" customHeight="1">
      <c r="A37" s="166" t="s">
        <v>289</v>
      </c>
      <c r="B37" s="328" t="s">
        <v>219</v>
      </c>
      <c r="C37" s="158" t="s">
        <v>129</v>
      </c>
      <c r="D37" s="201"/>
      <c r="E37" s="197">
        <f>SUM(E38:E38)</f>
        <v>600</v>
      </c>
      <c r="F37" s="197">
        <f>SUM(F38:F38)</f>
        <v>800</v>
      </c>
      <c r="G37" s="197">
        <f>SUM(G38:G38)</f>
        <v>0</v>
      </c>
      <c r="H37" s="197">
        <f>SUM(H38:H38)</f>
        <v>0</v>
      </c>
      <c r="I37" s="197">
        <f>I38</f>
        <v>800</v>
      </c>
    </row>
    <row r="38" spans="1:9" s="23" customFormat="1" ht="15" customHeight="1">
      <c r="A38" s="190"/>
      <c r="B38" s="190"/>
      <c r="C38" s="202">
        <v>1</v>
      </c>
      <c r="D38" s="199" t="s">
        <v>183</v>
      </c>
      <c r="E38" s="200">
        <v>600</v>
      </c>
      <c r="F38" s="200">
        <v>800</v>
      </c>
      <c r="G38" s="206">
        <v>0</v>
      </c>
      <c r="H38" s="206">
        <v>0</v>
      </c>
      <c r="I38" s="464">
        <f>SUM(F38+H38)</f>
        <v>800</v>
      </c>
    </row>
    <row r="39" spans="1:9" s="23" customFormat="1" ht="15" customHeight="1">
      <c r="A39" s="166"/>
      <c r="B39" s="328" t="s">
        <v>258</v>
      </c>
      <c r="C39" s="495" t="s">
        <v>324</v>
      </c>
      <c r="D39" s="496"/>
      <c r="E39" s="197">
        <f>SUM(E40:E42)</f>
        <v>637</v>
      </c>
      <c r="F39" s="197">
        <f>SUM(F40:F42)</f>
        <v>637</v>
      </c>
      <c r="G39" s="197">
        <f>SUM(G40:G42)</f>
        <v>0</v>
      </c>
      <c r="H39" s="197">
        <f>SUM(H40:H42)</f>
        <v>0</v>
      </c>
      <c r="I39" s="197">
        <f>SUM(I40:I42)</f>
        <v>637</v>
      </c>
    </row>
    <row r="40" spans="1:9" s="23" customFormat="1" ht="15" customHeight="1">
      <c r="A40" s="190"/>
      <c r="B40" s="190"/>
      <c r="C40" s="488">
        <v>2</v>
      </c>
      <c r="D40" s="199" t="s">
        <v>395</v>
      </c>
      <c r="E40" s="200">
        <v>0</v>
      </c>
      <c r="F40" s="200">
        <v>0</v>
      </c>
      <c r="G40" s="206">
        <v>0</v>
      </c>
      <c r="H40" s="206">
        <v>0</v>
      </c>
      <c r="I40" s="464">
        <f>SUM(F40+H40)</f>
        <v>0</v>
      </c>
    </row>
    <row r="41" spans="1:9" s="23" customFormat="1" ht="15" customHeight="1">
      <c r="A41" s="190"/>
      <c r="B41" s="190"/>
      <c r="C41" s="489"/>
      <c r="D41" s="199" t="s">
        <v>125</v>
      </c>
      <c r="E41" s="200">
        <v>472</v>
      </c>
      <c r="F41" s="200">
        <v>472</v>
      </c>
      <c r="G41" s="206">
        <v>0</v>
      </c>
      <c r="H41" s="206">
        <v>0</v>
      </c>
      <c r="I41" s="464">
        <f>SUM(F41+H41)</f>
        <v>472</v>
      </c>
    </row>
    <row r="42" spans="1:9" s="23" customFormat="1" ht="15" customHeight="1">
      <c r="A42" s="190"/>
      <c r="B42" s="190"/>
      <c r="C42" s="490"/>
      <c r="D42" s="190" t="s">
        <v>51</v>
      </c>
      <c r="E42" s="200">
        <v>165</v>
      </c>
      <c r="F42" s="200">
        <v>165</v>
      </c>
      <c r="G42" s="206">
        <v>0</v>
      </c>
      <c r="H42" s="206">
        <v>0</v>
      </c>
      <c r="I42" s="464">
        <f>SUM(F42+H42)</f>
        <v>165</v>
      </c>
    </row>
    <row r="43" spans="1:9" s="28" customFormat="1" ht="15" customHeight="1">
      <c r="A43" s="152">
        <v>6</v>
      </c>
      <c r="B43" s="154" t="s">
        <v>128</v>
      </c>
      <c r="C43" s="154"/>
      <c r="D43" s="154"/>
      <c r="E43" s="203">
        <v>0</v>
      </c>
      <c r="F43" s="203">
        <v>0</v>
      </c>
      <c r="G43" s="203">
        <v>0</v>
      </c>
      <c r="H43" s="203">
        <v>0</v>
      </c>
      <c r="I43" s="203">
        <v>0</v>
      </c>
    </row>
    <row r="44" spans="1:9" ht="15" customHeight="1">
      <c r="A44" s="152">
        <v>7</v>
      </c>
      <c r="B44" s="154" t="s">
        <v>126</v>
      </c>
      <c r="C44" s="188"/>
      <c r="D44" s="188"/>
      <c r="E44" s="155">
        <v>0</v>
      </c>
      <c r="F44" s="155">
        <v>0</v>
      </c>
      <c r="G44" s="155">
        <v>0</v>
      </c>
      <c r="H44" s="155">
        <v>0</v>
      </c>
      <c r="I44" s="155">
        <v>0</v>
      </c>
    </row>
    <row r="45" spans="1:9" ht="15" customHeight="1">
      <c r="A45" s="152">
        <v>9</v>
      </c>
      <c r="B45" s="154" t="s">
        <v>95</v>
      </c>
      <c r="C45" s="188"/>
      <c r="D45" s="188"/>
      <c r="E45" s="155">
        <f>E46</f>
        <v>102200</v>
      </c>
      <c r="F45" s="155">
        <f>F46</f>
        <v>12200</v>
      </c>
      <c r="G45" s="155">
        <f>G46</f>
        <v>0</v>
      </c>
      <c r="H45" s="155">
        <f>H46</f>
        <v>0</v>
      </c>
      <c r="I45" s="155">
        <f>I46</f>
        <v>12200</v>
      </c>
    </row>
    <row r="46" spans="1:9" ht="15" customHeight="1">
      <c r="A46" s="196" t="s">
        <v>288</v>
      </c>
      <c r="B46" s="328" t="s">
        <v>216</v>
      </c>
      <c r="C46" s="158" t="s">
        <v>95</v>
      </c>
      <c r="D46" s="158"/>
      <c r="E46" s="197">
        <f>SUM(E47:E49)</f>
        <v>102200</v>
      </c>
      <c r="F46" s="197">
        <f>SUM(F47:F49)</f>
        <v>12200</v>
      </c>
      <c r="G46" s="197">
        <f>SUM(G47:G49)</f>
        <v>0</v>
      </c>
      <c r="H46" s="197">
        <f>SUM(H47:H49)</f>
        <v>0</v>
      </c>
      <c r="I46" s="197">
        <f>SUM(I47:I49)</f>
        <v>12200</v>
      </c>
    </row>
    <row r="47" spans="1:9" ht="15" customHeight="1">
      <c r="A47" s="160"/>
      <c r="B47" s="162"/>
      <c r="C47" s="243">
        <v>1</v>
      </c>
      <c r="D47" s="244" t="s">
        <v>439</v>
      </c>
      <c r="E47" s="205">
        <v>12000</v>
      </c>
      <c r="F47" s="205">
        <v>12000</v>
      </c>
      <c r="G47" s="205">
        <v>0</v>
      </c>
      <c r="H47" s="205">
        <v>0</v>
      </c>
      <c r="I47" s="207">
        <f>SUM(F47+H47)</f>
        <v>12000</v>
      </c>
    </row>
    <row r="48" spans="1:9" ht="15" customHeight="1">
      <c r="A48" s="160"/>
      <c r="B48" s="162"/>
      <c r="C48" s="160">
        <v>2</v>
      </c>
      <c r="D48" s="204" t="s">
        <v>364</v>
      </c>
      <c r="E48" s="205">
        <v>200</v>
      </c>
      <c r="F48" s="205">
        <v>200</v>
      </c>
      <c r="G48" s="205">
        <v>0</v>
      </c>
      <c r="H48" s="205">
        <v>0</v>
      </c>
      <c r="I48" s="207">
        <f>SUM(F48+H48)</f>
        <v>200</v>
      </c>
    </row>
    <row r="49" spans="1:9" ht="15" customHeight="1">
      <c r="A49" s="160"/>
      <c r="B49" s="162"/>
      <c r="C49" s="160">
        <v>3</v>
      </c>
      <c r="D49" s="204" t="s">
        <v>490</v>
      </c>
      <c r="E49" s="205">
        <v>90000</v>
      </c>
      <c r="F49" s="205">
        <v>0</v>
      </c>
      <c r="G49" s="205">
        <v>0</v>
      </c>
      <c r="H49" s="205">
        <v>0</v>
      </c>
      <c r="I49" s="207">
        <f>SUM(F49+H49)</f>
        <v>0</v>
      </c>
    </row>
    <row r="50" spans="6:9" ht="12.75">
      <c r="F50" s="37"/>
      <c r="G50" s="37"/>
      <c r="H50" s="37"/>
      <c r="I50" s="77"/>
    </row>
    <row r="51" spans="1:7" ht="12.75">
      <c r="A51" s="38"/>
      <c r="D51" s="37"/>
      <c r="G51" s="23"/>
    </row>
    <row r="52" ht="12.75">
      <c r="D52" s="37"/>
    </row>
    <row r="53" ht="12.75">
      <c r="D53" s="19"/>
    </row>
    <row r="54" spans="1:8" ht="12.75">
      <c r="A54"/>
      <c r="D54" s="19"/>
      <c r="F54" s="37"/>
      <c r="H54" s="23"/>
    </row>
    <row r="55" spans="1:6" ht="12.75">
      <c r="A55"/>
      <c r="D55" s="19"/>
      <c r="F55" s="33"/>
    </row>
    <row r="61" spans="1:12" ht="12.75">
      <c r="A61"/>
      <c r="L61" s="35"/>
    </row>
  </sheetData>
  <sheetProtection/>
  <mergeCells count="23">
    <mergeCell ref="A5:A6"/>
    <mergeCell ref="C9:D9"/>
    <mergeCell ref="C17:D17"/>
    <mergeCell ref="C30:D30"/>
    <mergeCell ref="C39:D39"/>
    <mergeCell ref="B36:D36"/>
    <mergeCell ref="C40:C42"/>
    <mergeCell ref="E4:F4"/>
    <mergeCell ref="C27:D27"/>
    <mergeCell ref="B5:B6"/>
    <mergeCell ref="E5:E6"/>
    <mergeCell ref="C13:C14"/>
    <mergeCell ref="C33:D33"/>
    <mergeCell ref="J6:J7"/>
    <mergeCell ref="H5:H6"/>
    <mergeCell ref="G4:H4"/>
    <mergeCell ref="I5:I6"/>
    <mergeCell ref="A3:I3"/>
    <mergeCell ref="C21:C22"/>
    <mergeCell ref="D5:D6"/>
    <mergeCell ref="C5:C6"/>
    <mergeCell ref="F5:F6"/>
    <mergeCell ref="G5:G6"/>
  </mergeCells>
  <printOptions horizontalCentered="1"/>
  <pageMargins left="0.7874015748031497" right="0.7874015748031497" top="0.984251968503937" bottom="0.8661417322834646" header="0.5118110236220472" footer="0.5118110236220472"/>
  <pageSetup firstPageNumber="4" useFirstPageNumber="1"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4.140625" style="1" customWidth="1"/>
    <col min="2" max="2" width="8.421875" style="0" customWidth="1"/>
    <col min="3" max="3" width="2.28125" style="0" customWidth="1"/>
    <col min="4" max="4" width="34.57421875" style="0" customWidth="1"/>
    <col min="5" max="5" width="11.4218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20.421875" style="15" customWidth="1"/>
  </cols>
  <sheetData>
    <row r="1" spans="1:9" ht="14.25">
      <c r="A1" s="242" t="s">
        <v>369</v>
      </c>
      <c r="B1" s="113"/>
      <c r="C1" s="113"/>
      <c r="D1" s="216"/>
      <c r="E1" s="108"/>
      <c r="F1" s="108"/>
      <c r="G1" s="108"/>
      <c r="H1" s="108"/>
      <c r="I1" s="116"/>
    </row>
    <row r="2" spans="1:9" ht="14.25">
      <c r="A2" s="215"/>
      <c r="B2" s="113"/>
      <c r="C2" s="113"/>
      <c r="D2" s="216"/>
      <c r="E2" s="108"/>
      <c r="F2" s="108"/>
      <c r="G2" s="108"/>
      <c r="H2" s="108"/>
      <c r="I2" s="116"/>
    </row>
    <row r="3" spans="1:9" ht="13.5" customHeight="1">
      <c r="A3" s="481" t="s">
        <v>487</v>
      </c>
      <c r="B3" s="482"/>
      <c r="C3" s="482"/>
      <c r="D3" s="482"/>
      <c r="E3" s="482"/>
      <c r="F3" s="482"/>
      <c r="G3" s="482"/>
      <c r="H3" s="482"/>
      <c r="I3" s="483"/>
    </row>
    <row r="4" spans="1:9" ht="18.75" customHeight="1">
      <c r="A4" s="181"/>
      <c r="B4" s="182"/>
      <c r="C4" s="182"/>
      <c r="D4" s="183"/>
      <c r="E4" s="491" t="s">
        <v>33</v>
      </c>
      <c r="F4" s="492"/>
      <c r="G4" s="477" t="s">
        <v>32</v>
      </c>
      <c r="H4" s="478"/>
      <c r="I4" s="184" t="s">
        <v>330</v>
      </c>
    </row>
    <row r="5" spans="1:9" ht="27.75" customHeight="1">
      <c r="A5" s="497" t="s">
        <v>205</v>
      </c>
      <c r="B5" s="494" t="s">
        <v>177</v>
      </c>
      <c r="C5" s="487"/>
      <c r="D5" s="486" t="s">
        <v>178</v>
      </c>
      <c r="E5" s="476" t="s">
        <v>491</v>
      </c>
      <c r="F5" s="476" t="s">
        <v>488</v>
      </c>
      <c r="G5" s="476" t="s">
        <v>491</v>
      </c>
      <c r="H5" s="476" t="s">
        <v>488</v>
      </c>
      <c r="I5" s="479" t="s">
        <v>489</v>
      </c>
    </row>
    <row r="6" spans="1:9" ht="27.75" customHeight="1">
      <c r="A6" s="498"/>
      <c r="B6" s="494"/>
      <c r="C6" s="487"/>
      <c r="D6" s="486"/>
      <c r="E6" s="476"/>
      <c r="F6" s="476"/>
      <c r="G6" s="476"/>
      <c r="H6" s="476"/>
      <c r="I6" s="480"/>
    </row>
    <row r="7" spans="1:9" ht="15" customHeight="1">
      <c r="A7" s="186" t="s">
        <v>378</v>
      </c>
      <c r="B7" s="326"/>
      <c r="C7" s="187"/>
      <c r="D7" s="187"/>
      <c r="E7" s="309">
        <f>E8+E12</f>
        <v>6000</v>
      </c>
      <c r="F7" s="309">
        <f>F8+F12</f>
        <v>13000</v>
      </c>
      <c r="G7" s="309">
        <f>G8+G12</f>
        <v>0</v>
      </c>
      <c r="H7" s="309">
        <f>H8+H12</f>
        <v>0</v>
      </c>
      <c r="I7" s="309">
        <f>I8+I12</f>
        <v>13000</v>
      </c>
    </row>
    <row r="8" spans="1:9" ht="15" customHeight="1">
      <c r="A8" s="152">
        <v>1</v>
      </c>
      <c r="B8" s="154" t="s">
        <v>111</v>
      </c>
      <c r="C8" s="188"/>
      <c r="D8" s="188"/>
      <c r="E8" s="155">
        <f>E9</f>
        <v>6000</v>
      </c>
      <c r="F8" s="155">
        <f>F9</f>
        <v>13000</v>
      </c>
      <c r="G8" s="155">
        <f>G9</f>
        <v>0</v>
      </c>
      <c r="H8" s="155">
        <f>H9</f>
        <v>0</v>
      </c>
      <c r="I8" s="155">
        <f>I9</f>
        <v>13000</v>
      </c>
    </row>
    <row r="9" spans="1:9" ht="15" customHeight="1">
      <c r="A9" s="161" t="s">
        <v>286</v>
      </c>
      <c r="B9" s="157" t="s">
        <v>221</v>
      </c>
      <c r="C9" s="499" t="s">
        <v>14</v>
      </c>
      <c r="D9" s="492"/>
      <c r="E9" s="245">
        <f>SUM(E10:E11)</f>
        <v>6000</v>
      </c>
      <c r="F9" s="245">
        <f>SUM(F10:F11)</f>
        <v>13000</v>
      </c>
      <c r="G9" s="245">
        <f>SUM(G10:G11)</f>
        <v>0</v>
      </c>
      <c r="H9" s="245">
        <f>SUM(H10:H11)</f>
        <v>0</v>
      </c>
      <c r="I9" s="245">
        <f>SUM(I10:I11)</f>
        <v>13000</v>
      </c>
    </row>
    <row r="10" spans="1:9" ht="15" customHeight="1">
      <c r="A10" s="160"/>
      <c r="B10" s="189"/>
      <c r="C10" s="166" t="s">
        <v>27</v>
      </c>
      <c r="D10" s="162" t="s">
        <v>245</v>
      </c>
      <c r="E10" s="325">
        <v>0</v>
      </c>
      <c r="F10" s="465">
        <v>0</v>
      </c>
      <c r="G10" s="325">
        <v>0</v>
      </c>
      <c r="H10" s="465">
        <v>0</v>
      </c>
      <c r="I10" s="463">
        <f>SUM(F10+H10)</f>
        <v>0</v>
      </c>
    </row>
    <row r="11" spans="1:9" ht="15" customHeight="1">
      <c r="A11" s="160"/>
      <c r="B11" s="189"/>
      <c r="C11" s="161" t="s">
        <v>28</v>
      </c>
      <c r="D11" s="162" t="s">
        <v>440</v>
      </c>
      <c r="E11" s="325">
        <v>6000</v>
      </c>
      <c r="F11" s="465">
        <v>13000</v>
      </c>
      <c r="G11" s="325">
        <v>0</v>
      </c>
      <c r="H11" s="465">
        <v>0</v>
      </c>
      <c r="I11" s="463">
        <f>SUM(F11+H11)</f>
        <v>13000</v>
      </c>
    </row>
    <row r="12" spans="1:9" ht="15" customHeight="1">
      <c r="A12" s="152">
        <v>2</v>
      </c>
      <c r="B12" s="154" t="s">
        <v>210</v>
      </c>
      <c r="C12" s="188"/>
      <c r="D12" s="188"/>
      <c r="E12" s="154">
        <f>E13</f>
        <v>0</v>
      </c>
      <c r="F12" s="154">
        <f aca="true" t="shared" si="0" ref="F12:I13">F13</f>
        <v>0</v>
      </c>
      <c r="G12" s="154">
        <f t="shared" si="0"/>
        <v>0</v>
      </c>
      <c r="H12" s="154">
        <f t="shared" si="0"/>
        <v>0</v>
      </c>
      <c r="I12" s="154">
        <f t="shared" si="0"/>
        <v>0</v>
      </c>
    </row>
    <row r="13" spans="1:9" ht="15" customHeight="1">
      <c r="A13" s="161" t="s">
        <v>287</v>
      </c>
      <c r="B13" s="157" t="s">
        <v>221</v>
      </c>
      <c r="C13" s="499" t="s">
        <v>14</v>
      </c>
      <c r="D13" s="492"/>
      <c r="E13" s="201">
        <f>E14</f>
        <v>0</v>
      </c>
      <c r="F13" s="201">
        <f t="shared" si="0"/>
        <v>0</v>
      </c>
      <c r="G13" s="201">
        <f t="shared" si="0"/>
        <v>0</v>
      </c>
      <c r="H13" s="201">
        <f t="shared" si="0"/>
        <v>0</v>
      </c>
      <c r="I13" s="201">
        <f t="shared" si="0"/>
        <v>0</v>
      </c>
    </row>
    <row r="14" spans="1:9" ht="15" customHeight="1">
      <c r="A14" s="160"/>
      <c r="B14" s="189"/>
      <c r="C14" s="166" t="s">
        <v>27</v>
      </c>
      <c r="D14" s="169" t="s">
        <v>325</v>
      </c>
      <c r="E14" s="325">
        <v>0</v>
      </c>
      <c r="F14" s="465">
        <v>0</v>
      </c>
      <c r="G14" s="325">
        <v>0</v>
      </c>
      <c r="H14" s="465">
        <v>0</v>
      </c>
      <c r="I14" s="463">
        <f>SUM(F14+H14)</f>
        <v>0</v>
      </c>
    </row>
    <row r="15" spans="6:9" ht="12.75">
      <c r="F15" s="37"/>
      <c r="G15" s="37"/>
      <c r="H15" s="37"/>
      <c r="I15" s="18"/>
    </row>
    <row r="16" ht="12.75">
      <c r="D16" s="37"/>
    </row>
    <row r="17" spans="4:8" ht="12.75">
      <c r="D17" s="37"/>
      <c r="H17" s="35"/>
    </row>
    <row r="18" spans="4:8" ht="12.75">
      <c r="D18" s="19"/>
      <c r="G18" s="23"/>
      <c r="H18" s="23"/>
    </row>
    <row r="19" spans="4:8" ht="12.75">
      <c r="D19" s="19"/>
      <c r="F19" s="33"/>
      <c r="G19" s="23"/>
      <c r="H19" s="23"/>
    </row>
    <row r="20" spans="4:8" ht="12.75">
      <c r="D20" s="19"/>
      <c r="F20" s="33"/>
      <c r="G20" s="23"/>
      <c r="H20" s="23"/>
    </row>
    <row r="21" spans="7:8" ht="12.75">
      <c r="G21" s="23"/>
      <c r="H21" s="23"/>
    </row>
    <row r="32" ht="12.75">
      <c r="I32"/>
    </row>
    <row r="59" spans="8:11" ht="12.75">
      <c r="H59">
        <v>0</v>
      </c>
      <c r="K59">
        <v>0</v>
      </c>
    </row>
    <row r="60" spans="8:11" ht="12.75">
      <c r="H60">
        <v>0</v>
      </c>
      <c r="K60">
        <v>0</v>
      </c>
    </row>
    <row r="70" ht="12.75">
      <c r="D70" t="s">
        <v>252</v>
      </c>
    </row>
  </sheetData>
  <sheetProtection/>
  <mergeCells count="14">
    <mergeCell ref="C13:D13"/>
    <mergeCell ref="C9:D9"/>
    <mergeCell ref="E4:F4"/>
    <mergeCell ref="C5:C6"/>
    <mergeCell ref="D5:D6"/>
    <mergeCell ref="F5:F6"/>
    <mergeCell ref="A5:A6"/>
    <mergeCell ref="A3:I3"/>
    <mergeCell ref="I5:I6"/>
    <mergeCell ref="B5:B6"/>
    <mergeCell ref="H5:H6"/>
    <mergeCell ref="E5:E6"/>
    <mergeCell ref="G5:G6"/>
    <mergeCell ref="G4:H4"/>
  </mergeCells>
  <printOptions horizontalCentered="1"/>
  <pageMargins left="0.7874015748031497" right="0.7874015748031497" top="0.984251968503937" bottom="0.8661417322834646" header="0.5118110236220472" footer="0.5118110236220472"/>
  <pageSetup firstPageNumber="6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view="pageBreakPreview" zoomScaleSheetLayoutView="100" zoomScalePageLayoutView="20" workbookViewId="0" topLeftCell="A1">
      <selection activeCell="I2" sqref="I2"/>
    </sheetView>
  </sheetViews>
  <sheetFormatPr defaultColWidth="9.140625" defaultRowHeight="12.75"/>
  <cols>
    <col min="1" max="1" width="4.28125" style="48" customWidth="1"/>
    <col min="2" max="2" width="8.57421875" style="48" customWidth="1"/>
    <col min="3" max="3" width="3.140625" style="48" customWidth="1"/>
    <col min="4" max="4" width="59.00390625" style="48" customWidth="1"/>
    <col min="5" max="5" width="10.8515625" style="48" customWidth="1"/>
    <col min="6" max="6" width="10.7109375" style="48" customWidth="1"/>
    <col min="7" max="7" width="11.140625" style="48" customWidth="1"/>
    <col min="8" max="8" width="10.8515625" style="48" customWidth="1"/>
    <col min="9" max="9" width="20.28125" style="48" customWidth="1"/>
    <col min="10" max="16384" width="9.140625" style="48" customWidth="1"/>
  </cols>
  <sheetData>
    <row r="1" spans="1:9" ht="15.75" customHeight="1">
      <c r="A1" s="242" t="s">
        <v>370</v>
      </c>
      <c r="B1" s="113"/>
      <c r="C1" s="117"/>
      <c r="D1" s="117"/>
      <c r="E1" s="117"/>
      <c r="F1" s="117"/>
      <c r="G1" s="117"/>
      <c r="H1" s="117"/>
      <c r="I1" s="117"/>
    </row>
    <row r="2" spans="1:9" ht="15.75" customHeight="1">
      <c r="A2" s="215"/>
      <c r="B2" s="113"/>
      <c r="C2" s="117"/>
      <c r="D2" s="117"/>
      <c r="E2" s="117"/>
      <c r="F2" s="117"/>
      <c r="G2" s="117"/>
      <c r="H2" s="117"/>
      <c r="I2" s="117"/>
    </row>
    <row r="3" spans="1:9" ht="15" customHeight="1">
      <c r="A3" s="481" t="s">
        <v>487</v>
      </c>
      <c r="B3" s="482"/>
      <c r="C3" s="482"/>
      <c r="D3" s="482"/>
      <c r="E3" s="482"/>
      <c r="F3" s="482"/>
      <c r="G3" s="482"/>
      <c r="H3" s="482"/>
      <c r="I3" s="483"/>
    </row>
    <row r="4" spans="1:9" ht="18.75" customHeight="1">
      <c r="A4" s="181"/>
      <c r="B4" s="182"/>
      <c r="C4" s="182"/>
      <c r="D4" s="183"/>
      <c r="E4" s="491" t="s">
        <v>33</v>
      </c>
      <c r="F4" s="492"/>
      <c r="G4" s="477" t="s">
        <v>32</v>
      </c>
      <c r="H4" s="478"/>
      <c r="I4" s="184" t="s">
        <v>330</v>
      </c>
    </row>
    <row r="5" spans="1:9" ht="27.75" customHeight="1">
      <c r="A5" s="497" t="s">
        <v>205</v>
      </c>
      <c r="B5" s="494" t="s">
        <v>177</v>
      </c>
      <c r="C5" s="487"/>
      <c r="D5" s="486" t="s">
        <v>178</v>
      </c>
      <c r="E5" s="476" t="s">
        <v>491</v>
      </c>
      <c r="F5" s="476" t="s">
        <v>488</v>
      </c>
      <c r="G5" s="476" t="s">
        <v>491</v>
      </c>
      <c r="H5" s="476" t="s">
        <v>488</v>
      </c>
      <c r="I5" s="479" t="s">
        <v>489</v>
      </c>
    </row>
    <row r="6" spans="1:13" ht="27.75" customHeight="1">
      <c r="A6" s="498"/>
      <c r="B6" s="494"/>
      <c r="C6" s="487"/>
      <c r="D6" s="486"/>
      <c r="E6" s="476"/>
      <c r="F6" s="476"/>
      <c r="G6" s="476"/>
      <c r="H6" s="476"/>
      <c r="I6" s="480"/>
      <c r="M6" s="76"/>
    </row>
    <row r="7" spans="1:9" ht="15" customHeight="1">
      <c r="A7" s="186" t="s">
        <v>406</v>
      </c>
      <c r="B7" s="326"/>
      <c r="C7" s="187"/>
      <c r="D7" s="247"/>
      <c r="E7" s="248">
        <f>E8+E27</f>
        <v>73000</v>
      </c>
      <c r="F7" s="248">
        <f>F8+F27</f>
        <v>56000</v>
      </c>
      <c r="G7" s="248">
        <f>G8+G27</f>
        <v>0</v>
      </c>
      <c r="H7" s="248">
        <f>H8+H27</f>
        <v>0</v>
      </c>
      <c r="I7" s="248">
        <f>I8+I27</f>
        <v>56000</v>
      </c>
    </row>
    <row r="8" spans="1:14" ht="15" customHeight="1">
      <c r="A8" s="152">
        <v>1</v>
      </c>
      <c r="B8" s="154" t="s">
        <v>96</v>
      </c>
      <c r="C8" s="188"/>
      <c r="D8" s="188"/>
      <c r="E8" s="155">
        <f>E9+E19</f>
        <v>72000</v>
      </c>
      <c r="F8" s="155">
        <f>F9+F19</f>
        <v>55500</v>
      </c>
      <c r="G8" s="155">
        <f>G9+G19</f>
        <v>0</v>
      </c>
      <c r="H8" s="155">
        <f>H9+H19</f>
        <v>0</v>
      </c>
      <c r="I8" s="155">
        <f>I9+I19</f>
        <v>55500</v>
      </c>
      <c r="J8" s="55"/>
      <c r="K8" s="55"/>
      <c r="L8" s="55"/>
      <c r="M8" s="55"/>
      <c r="N8" s="55"/>
    </row>
    <row r="9" spans="1:9" ht="15" customHeight="1">
      <c r="A9" s="161" t="s">
        <v>283</v>
      </c>
      <c r="B9" s="157" t="s">
        <v>222</v>
      </c>
      <c r="C9" s="499" t="s">
        <v>52</v>
      </c>
      <c r="D9" s="500"/>
      <c r="E9" s="159">
        <f>SUM(E10:E18)</f>
        <v>72000</v>
      </c>
      <c r="F9" s="159">
        <f>SUM(F10:F18)</f>
        <v>55500</v>
      </c>
      <c r="G9" s="159">
        <f>SUM(G10:G18)</f>
        <v>0</v>
      </c>
      <c r="H9" s="159">
        <f>SUM(H10:H18)</f>
        <v>0</v>
      </c>
      <c r="I9" s="159">
        <f>SUM(I10:I18)</f>
        <v>55500</v>
      </c>
    </row>
    <row r="10" spans="1:9" ht="15" customHeight="1">
      <c r="A10" s="161"/>
      <c r="B10" s="189"/>
      <c r="C10" s="210" t="s">
        <v>27</v>
      </c>
      <c r="D10" s="249" t="s">
        <v>97</v>
      </c>
      <c r="E10" s="325">
        <v>40000</v>
      </c>
      <c r="F10" s="465">
        <v>10000</v>
      </c>
      <c r="G10" s="250">
        <v>0</v>
      </c>
      <c r="H10" s="250">
        <v>0</v>
      </c>
      <c r="I10" s="250">
        <f>SUM(F10+H10)</f>
        <v>10000</v>
      </c>
    </row>
    <row r="11" spans="1:9" ht="31.5" customHeight="1">
      <c r="A11" s="161"/>
      <c r="B11" s="189"/>
      <c r="C11" s="210" t="s">
        <v>28</v>
      </c>
      <c r="D11" s="251" t="s">
        <v>213</v>
      </c>
      <c r="E11" s="325">
        <v>0</v>
      </c>
      <c r="F11" s="465">
        <v>10000</v>
      </c>
      <c r="G11" s="250">
        <v>0</v>
      </c>
      <c r="H11" s="250">
        <v>0</v>
      </c>
      <c r="I11" s="250">
        <f>SUM(F11+H11)</f>
        <v>10000</v>
      </c>
    </row>
    <row r="12" spans="1:9" ht="15" customHeight="1">
      <c r="A12" s="160"/>
      <c r="B12" s="189"/>
      <c r="C12" s="166" t="s">
        <v>29</v>
      </c>
      <c r="D12" s="249" t="s">
        <v>99</v>
      </c>
      <c r="E12" s="325">
        <v>0</v>
      </c>
      <c r="F12" s="465">
        <v>0</v>
      </c>
      <c r="G12" s="250">
        <v>0</v>
      </c>
      <c r="H12" s="250">
        <v>0</v>
      </c>
      <c r="I12" s="250">
        <f aca="true" t="shared" si="0" ref="I12:I26">SUM(F12+H12)</f>
        <v>0</v>
      </c>
    </row>
    <row r="13" spans="1:9" ht="15" customHeight="1">
      <c r="A13" s="160"/>
      <c r="B13" s="189"/>
      <c r="C13" s="166" t="s">
        <v>30</v>
      </c>
      <c r="D13" s="249" t="s">
        <v>233</v>
      </c>
      <c r="E13" s="325">
        <v>0</v>
      </c>
      <c r="F13" s="465">
        <v>0</v>
      </c>
      <c r="G13" s="250">
        <v>0</v>
      </c>
      <c r="H13" s="250">
        <v>0</v>
      </c>
      <c r="I13" s="250">
        <f t="shared" si="0"/>
        <v>0</v>
      </c>
    </row>
    <row r="14" spans="1:9" ht="15" customHeight="1">
      <c r="A14" s="160"/>
      <c r="B14" s="189"/>
      <c r="C14" s="210" t="s">
        <v>31</v>
      </c>
      <c r="D14" s="249" t="s">
        <v>150</v>
      </c>
      <c r="E14" s="325">
        <v>30000</v>
      </c>
      <c r="F14" s="465">
        <v>0</v>
      </c>
      <c r="G14" s="250">
        <v>0</v>
      </c>
      <c r="H14" s="250">
        <v>0</v>
      </c>
      <c r="I14" s="250">
        <f t="shared" si="0"/>
        <v>0</v>
      </c>
    </row>
    <row r="15" spans="1:10" ht="15" customHeight="1">
      <c r="A15" s="160"/>
      <c r="B15" s="189"/>
      <c r="C15" s="210" t="s">
        <v>43</v>
      </c>
      <c r="D15" s="251" t="s">
        <v>164</v>
      </c>
      <c r="E15" s="325">
        <v>0</v>
      </c>
      <c r="F15" s="465">
        <v>30000</v>
      </c>
      <c r="G15" s="325">
        <v>0</v>
      </c>
      <c r="H15" s="465">
        <v>0</v>
      </c>
      <c r="I15" s="250">
        <f t="shared" si="0"/>
        <v>30000</v>
      </c>
      <c r="J15" s="98"/>
    </row>
    <row r="16" spans="1:9" ht="15" customHeight="1">
      <c r="A16" s="160"/>
      <c r="B16" s="189"/>
      <c r="C16" s="166" t="s">
        <v>44</v>
      </c>
      <c r="D16" s="249" t="s">
        <v>162</v>
      </c>
      <c r="E16" s="325">
        <v>0</v>
      </c>
      <c r="F16" s="465">
        <v>0</v>
      </c>
      <c r="G16" s="250">
        <v>0</v>
      </c>
      <c r="H16" s="250">
        <v>0</v>
      </c>
      <c r="I16" s="250">
        <f t="shared" si="0"/>
        <v>0</v>
      </c>
    </row>
    <row r="17" spans="1:9" s="51" customFormat="1" ht="15" customHeight="1">
      <c r="A17" s="249"/>
      <c r="B17" s="249"/>
      <c r="C17" s="166" t="s">
        <v>45</v>
      </c>
      <c r="D17" s="249" t="s">
        <v>246</v>
      </c>
      <c r="E17" s="204">
        <v>500</v>
      </c>
      <c r="F17" s="249">
        <v>500</v>
      </c>
      <c r="G17" s="199">
        <v>0</v>
      </c>
      <c r="H17" s="199">
        <v>0</v>
      </c>
      <c r="I17" s="250">
        <f t="shared" si="0"/>
        <v>500</v>
      </c>
    </row>
    <row r="18" spans="1:9" s="51" customFormat="1" ht="15" customHeight="1">
      <c r="A18" s="249"/>
      <c r="B18" s="249"/>
      <c r="C18" s="166" t="s">
        <v>53</v>
      </c>
      <c r="D18" s="249" t="s">
        <v>409</v>
      </c>
      <c r="E18" s="451">
        <v>1500</v>
      </c>
      <c r="F18" s="466">
        <v>5000</v>
      </c>
      <c r="G18" s="199">
        <v>0</v>
      </c>
      <c r="H18" s="199">
        <v>0</v>
      </c>
      <c r="I18" s="250">
        <f t="shared" si="0"/>
        <v>5000</v>
      </c>
    </row>
    <row r="19" spans="1:9" s="52" customFormat="1" ht="15" customHeight="1">
      <c r="A19" s="196" t="s">
        <v>284</v>
      </c>
      <c r="B19" s="157" t="s">
        <v>218</v>
      </c>
      <c r="C19" s="158" t="s">
        <v>12</v>
      </c>
      <c r="D19" s="158"/>
      <c r="E19" s="175">
        <f>SUM(E20:E26)</f>
        <v>0</v>
      </c>
      <c r="F19" s="175">
        <f>SUM(F20:F26)</f>
        <v>0</v>
      </c>
      <c r="G19" s="175">
        <f>SUM(G20:G26)</f>
        <v>0</v>
      </c>
      <c r="H19" s="175">
        <f>SUM(H20:H26)</f>
        <v>0</v>
      </c>
      <c r="I19" s="175">
        <f>SUM(I20:I26)</f>
        <v>0</v>
      </c>
    </row>
    <row r="20" spans="1:9" ht="15" customHeight="1">
      <c r="A20" s="160"/>
      <c r="B20" s="162"/>
      <c r="C20" s="160">
        <v>1</v>
      </c>
      <c r="D20" s="199" t="s">
        <v>431</v>
      </c>
      <c r="E20" s="167">
        <v>0</v>
      </c>
      <c r="F20" s="463">
        <v>0</v>
      </c>
      <c r="G20" s="190">
        <v>0</v>
      </c>
      <c r="H20" s="190">
        <v>0</v>
      </c>
      <c r="I20" s="250">
        <f>SUM(F20+H20)</f>
        <v>0</v>
      </c>
    </row>
    <row r="21" spans="1:9" ht="15" customHeight="1">
      <c r="A21" s="160"/>
      <c r="B21" s="162"/>
      <c r="C21" s="160">
        <v>2</v>
      </c>
      <c r="D21" s="199" t="s">
        <v>326</v>
      </c>
      <c r="E21" s="167">
        <v>0</v>
      </c>
      <c r="F21" s="463">
        <v>0</v>
      </c>
      <c r="G21" s="190">
        <v>0</v>
      </c>
      <c r="H21" s="190">
        <v>0</v>
      </c>
      <c r="I21" s="250">
        <f>SUM(F21+H21)</f>
        <v>0</v>
      </c>
    </row>
    <row r="22" spans="1:9" ht="15" customHeight="1">
      <c r="A22" s="160"/>
      <c r="B22" s="162"/>
      <c r="C22" s="160">
        <v>3</v>
      </c>
      <c r="D22" s="190" t="s">
        <v>432</v>
      </c>
      <c r="E22" s="167">
        <v>0</v>
      </c>
      <c r="F22" s="463">
        <v>0</v>
      </c>
      <c r="G22" s="190">
        <v>0</v>
      </c>
      <c r="H22" s="190">
        <v>0</v>
      </c>
      <c r="I22" s="250">
        <f>SUM(F22+H22)</f>
        <v>0</v>
      </c>
    </row>
    <row r="23" spans="1:9" ht="15" customHeight="1">
      <c r="A23" s="160"/>
      <c r="B23" s="162"/>
      <c r="C23" s="160">
        <v>4</v>
      </c>
      <c r="D23" s="190" t="s">
        <v>137</v>
      </c>
      <c r="E23" s="167">
        <v>0</v>
      </c>
      <c r="F23" s="463">
        <v>0</v>
      </c>
      <c r="G23" s="190">
        <v>0</v>
      </c>
      <c r="H23" s="190">
        <v>0</v>
      </c>
      <c r="I23" s="250">
        <f t="shared" si="0"/>
        <v>0</v>
      </c>
    </row>
    <row r="24" spans="1:9" ht="15" customHeight="1">
      <c r="A24" s="160"/>
      <c r="B24" s="189"/>
      <c r="C24" s="166" t="s">
        <v>43</v>
      </c>
      <c r="D24" s="249" t="s">
        <v>138</v>
      </c>
      <c r="E24" s="167">
        <v>0</v>
      </c>
      <c r="F24" s="463">
        <v>0</v>
      </c>
      <c r="G24" s="250">
        <v>0</v>
      </c>
      <c r="H24" s="250">
        <v>0</v>
      </c>
      <c r="I24" s="250">
        <f t="shared" si="0"/>
        <v>0</v>
      </c>
    </row>
    <row r="25" spans="1:9" ht="15" customHeight="1">
      <c r="A25" s="162"/>
      <c r="B25" s="162"/>
      <c r="C25" s="160">
        <v>8</v>
      </c>
      <c r="D25" s="249" t="s">
        <v>139</v>
      </c>
      <c r="E25" s="167">
        <v>0</v>
      </c>
      <c r="F25" s="463">
        <v>0</v>
      </c>
      <c r="G25" s="250">
        <v>0</v>
      </c>
      <c r="H25" s="250">
        <v>0</v>
      </c>
      <c r="I25" s="250">
        <f t="shared" si="0"/>
        <v>0</v>
      </c>
    </row>
    <row r="26" spans="1:9" ht="15" customHeight="1">
      <c r="A26" s="162"/>
      <c r="B26" s="162"/>
      <c r="C26" s="252">
        <v>10</v>
      </c>
      <c r="D26" s="249" t="s">
        <v>151</v>
      </c>
      <c r="E26" s="451">
        <v>0</v>
      </c>
      <c r="F26" s="466">
        <v>0</v>
      </c>
      <c r="G26" s="190">
        <v>0</v>
      </c>
      <c r="H26" s="190">
        <v>0</v>
      </c>
      <c r="I26" s="250">
        <f t="shared" si="0"/>
        <v>0</v>
      </c>
    </row>
    <row r="27" spans="1:9" s="53" customFormat="1" ht="15" customHeight="1">
      <c r="A27" s="253">
        <v>2</v>
      </c>
      <c r="B27" s="254" t="s">
        <v>50</v>
      </c>
      <c r="C27" s="255"/>
      <c r="D27" s="255"/>
      <c r="E27" s="256">
        <f>E28</f>
        <v>1000</v>
      </c>
      <c r="F27" s="256">
        <f>F28</f>
        <v>500</v>
      </c>
      <c r="G27" s="256">
        <f>G28</f>
        <v>0</v>
      </c>
      <c r="H27" s="256">
        <f>H28</f>
        <v>0</v>
      </c>
      <c r="I27" s="256">
        <f>I28</f>
        <v>500</v>
      </c>
    </row>
    <row r="28" spans="1:9" s="53" customFormat="1" ht="15" customHeight="1">
      <c r="A28" s="257" t="s">
        <v>285</v>
      </c>
      <c r="B28" s="157" t="s">
        <v>222</v>
      </c>
      <c r="C28" s="499" t="s">
        <v>52</v>
      </c>
      <c r="D28" s="500"/>
      <c r="E28" s="258">
        <f>SUM(E29:E31)</f>
        <v>1000</v>
      </c>
      <c r="F28" s="258">
        <f>SUM(F29:F31)</f>
        <v>500</v>
      </c>
      <c r="G28" s="258">
        <f>SUM(G29:G31)</f>
        <v>0</v>
      </c>
      <c r="H28" s="258">
        <f>SUM(H29:H31)</f>
        <v>0</v>
      </c>
      <c r="I28" s="258">
        <f>SUM(I29:I31)</f>
        <v>500</v>
      </c>
    </row>
    <row r="29" spans="1:9" s="53" customFormat="1" ht="15" customHeight="1">
      <c r="A29" s="259"/>
      <c r="B29" s="260"/>
      <c r="C29" s="261" t="s">
        <v>27</v>
      </c>
      <c r="D29" s="262" t="s">
        <v>247</v>
      </c>
      <c r="E29" s="452">
        <v>0</v>
      </c>
      <c r="F29" s="467">
        <v>0</v>
      </c>
      <c r="G29" s="263">
        <v>0</v>
      </c>
      <c r="H29" s="263">
        <v>0</v>
      </c>
      <c r="I29" s="250">
        <f>SUM(F29+H29)</f>
        <v>0</v>
      </c>
    </row>
    <row r="30" spans="1:9" s="53" customFormat="1" ht="15" customHeight="1">
      <c r="A30" s="259"/>
      <c r="B30" s="260"/>
      <c r="C30" s="261" t="s">
        <v>28</v>
      </c>
      <c r="D30" s="262" t="s">
        <v>248</v>
      </c>
      <c r="E30" s="452">
        <v>1000</v>
      </c>
      <c r="F30" s="467">
        <v>500</v>
      </c>
      <c r="G30" s="263">
        <v>0</v>
      </c>
      <c r="H30" s="263">
        <v>0</v>
      </c>
      <c r="I30" s="250">
        <f>SUM(F30+H30)</f>
        <v>500</v>
      </c>
    </row>
    <row r="31" spans="1:9" s="53" customFormat="1" ht="15" customHeight="1">
      <c r="A31" s="259"/>
      <c r="B31" s="260"/>
      <c r="C31" s="261" t="s">
        <v>29</v>
      </c>
      <c r="D31" s="264" t="s">
        <v>301</v>
      </c>
      <c r="E31" s="452">
        <v>0</v>
      </c>
      <c r="F31" s="467">
        <v>0</v>
      </c>
      <c r="G31" s="263">
        <v>0</v>
      </c>
      <c r="H31" s="263">
        <v>0</v>
      </c>
      <c r="I31" s="250">
        <f>SUM(F31+H31)</f>
        <v>0</v>
      </c>
    </row>
    <row r="32" spans="5:6" ht="30">
      <c r="E32" s="50"/>
      <c r="F32" s="50"/>
    </row>
    <row r="33" ht="45.75" customHeight="1">
      <c r="I33" s="54"/>
    </row>
    <row r="34" ht="45.75" customHeight="1">
      <c r="D34" s="52"/>
    </row>
    <row r="35" ht="58.5" customHeight="1">
      <c r="D35" s="49"/>
    </row>
    <row r="36" ht="24" customHeight="1">
      <c r="D36" s="49"/>
    </row>
    <row r="37" spans="4:6" ht="37.5" customHeight="1" hidden="1">
      <c r="D37" s="49" t="s">
        <v>141</v>
      </c>
      <c r="F37" s="52"/>
    </row>
    <row r="38" ht="33.75" customHeight="1" hidden="1">
      <c r="D38" s="49" t="s">
        <v>142</v>
      </c>
    </row>
    <row r="39" ht="99.75" customHeight="1" hidden="1">
      <c r="D39" s="49" t="s">
        <v>143</v>
      </c>
    </row>
    <row r="40" ht="167.25" customHeight="1" hidden="1">
      <c r="D40" s="49" t="s">
        <v>140</v>
      </c>
    </row>
    <row r="41" ht="48" customHeight="1" hidden="1"/>
    <row r="42" ht="90" customHeight="1" hidden="1">
      <c r="D42" s="48" t="s">
        <v>144</v>
      </c>
    </row>
    <row r="43" ht="30" hidden="1">
      <c r="D43" s="48" t="s">
        <v>145</v>
      </c>
    </row>
    <row r="44" ht="30" hidden="1">
      <c r="D44" s="48" t="s">
        <v>140</v>
      </c>
    </row>
    <row r="45" ht="30" hidden="1"/>
    <row r="46" ht="30" hidden="1"/>
    <row r="47" ht="187.5" customHeight="1" hidden="1"/>
    <row r="67" ht="30">
      <c r="D67" s="48" t="s">
        <v>252</v>
      </c>
    </row>
  </sheetData>
  <sheetProtection selectLockedCells="1" selectUnlockedCells="1"/>
  <mergeCells count="14">
    <mergeCell ref="G4:H4"/>
    <mergeCell ref="G5:G6"/>
    <mergeCell ref="C5:C6"/>
    <mergeCell ref="B5:B6"/>
    <mergeCell ref="A3:I3"/>
    <mergeCell ref="I5:I6"/>
    <mergeCell ref="A5:A6"/>
    <mergeCell ref="H5:H6"/>
    <mergeCell ref="C28:D28"/>
    <mergeCell ref="E4:F4"/>
    <mergeCell ref="E5:E6"/>
    <mergeCell ref="C9:D9"/>
    <mergeCell ref="D5:D6"/>
    <mergeCell ref="F5:F6"/>
  </mergeCells>
  <printOptions horizontalCentered="1"/>
  <pageMargins left="0.7874015748031497" right="0.7874015748031497" top="0.984251968503937" bottom="0.8661417322834646" header="0.5118110236220472" footer="0.5118110236220472"/>
  <pageSetup firstPageNumber="7" useFirstPageNumber="1" fitToHeight="1" fitToWidth="1" horizontalDpi="600" verticalDpi="600" orientation="landscape" paperSize="9" scale="9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90" workbookViewId="0" topLeftCell="A1">
      <selection activeCell="H2" sqref="H2"/>
    </sheetView>
  </sheetViews>
  <sheetFormatPr defaultColWidth="9.140625" defaultRowHeight="12.75"/>
  <cols>
    <col min="1" max="1" width="4.00390625" style="56" customWidth="1"/>
    <col min="2" max="2" width="8.421875" style="57" customWidth="1"/>
    <col min="3" max="3" width="2.8515625" style="57" customWidth="1"/>
    <col min="4" max="4" width="48.421875" style="57" customWidth="1"/>
    <col min="5" max="5" width="10.8515625" style="57" customWidth="1"/>
    <col min="6" max="6" width="11.00390625" style="57" customWidth="1"/>
    <col min="7" max="7" width="10.8515625" style="58" customWidth="1"/>
    <col min="8" max="8" width="10.8515625" style="57" customWidth="1"/>
    <col min="9" max="9" width="20.140625" style="57" customWidth="1"/>
    <col min="10" max="16384" width="9.140625" style="57" customWidth="1"/>
  </cols>
  <sheetData>
    <row r="1" spans="1:9" ht="15.75" customHeight="1">
      <c r="A1" s="242" t="s">
        <v>371</v>
      </c>
      <c r="B1" s="113"/>
      <c r="C1" s="113"/>
      <c r="D1" s="113"/>
      <c r="E1" s="118"/>
      <c r="F1" s="118"/>
      <c r="G1" s="119"/>
      <c r="H1" s="118"/>
      <c r="I1" s="120"/>
    </row>
    <row r="2" spans="1:9" ht="15.75" customHeight="1">
      <c r="A2" s="215"/>
      <c r="B2" s="113"/>
      <c r="C2" s="113"/>
      <c r="D2" s="113"/>
      <c r="E2" s="118"/>
      <c r="F2" s="118"/>
      <c r="G2" s="119"/>
      <c r="H2" s="118"/>
      <c r="I2" s="120"/>
    </row>
    <row r="3" spans="1:9" ht="13.5" customHeight="1">
      <c r="A3" s="481" t="s">
        <v>487</v>
      </c>
      <c r="B3" s="482"/>
      <c r="C3" s="482"/>
      <c r="D3" s="482"/>
      <c r="E3" s="482"/>
      <c r="F3" s="482"/>
      <c r="G3" s="482"/>
      <c r="H3" s="482"/>
      <c r="I3" s="483"/>
    </row>
    <row r="4" spans="1:9" ht="18.75" customHeight="1">
      <c r="A4" s="181"/>
      <c r="B4" s="182"/>
      <c r="C4" s="182"/>
      <c r="D4" s="183"/>
      <c r="E4" s="491" t="s">
        <v>33</v>
      </c>
      <c r="F4" s="492"/>
      <c r="G4" s="477" t="s">
        <v>32</v>
      </c>
      <c r="H4" s="478"/>
      <c r="I4" s="184" t="s">
        <v>330</v>
      </c>
    </row>
    <row r="5" spans="1:9" ht="27.75" customHeight="1">
      <c r="A5" s="497" t="s">
        <v>205</v>
      </c>
      <c r="B5" s="494" t="s">
        <v>177</v>
      </c>
      <c r="C5" s="487"/>
      <c r="D5" s="486" t="s">
        <v>178</v>
      </c>
      <c r="E5" s="476" t="s">
        <v>491</v>
      </c>
      <c r="F5" s="476" t="s">
        <v>488</v>
      </c>
      <c r="G5" s="476" t="s">
        <v>491</v>
      </c>
      <c r="H5" s="476" t="s">
        <v>488</v>
      </c>
      <c r="I5" s="479" t="s">
        <v>489</v>
      </c>
    </row>
    <row r="6" spans="1:9" ht="27.75" customHeight="1">
      <c r="A6" s="498"/>
      <c r="B6" s="494"/>
      <c r="C6" s="487"/>
      <c r="D6" s="486"/>
      <c r="E6" s="476"/>
      <c r="F6" s="476"/>
      <c r="G6" s="476"/>
      <c r="H6" s="476"/>
      <c r="I6" s="480"/>
    </row>
    <row r="7" spans="1:9" ht="15" customHeight="1">
      <c r="A7" s="502" t="s">
        <v>402</v>
      </c>
      <c r="B7" s="503"/>
      <c r="C7" s="503"/>
      <c r="D7" s="503"/>
      <c r="E7" s="453">
        <f>E8+E13+E18+E21+E26+E29+E32</f>
        <v>42500</v>
      </c>
      <c r="F7" s="453">
        <f>F8+F13+F18+F21+F26+F29+F32</f>
        <v>54500</v>
      </c>
      <c r="G7" s="453">
        <f>G8+G13+G18+G21+G26+G29+G32</f>
        <v>0</v>
      </c>
      <c r="H7" s="453">
        <f>H8+H13+H18+H21+H26+H29+H32</f>
        <v>0</v>
      </c>
      <c r="I7" s="453">
        <f>I8+I13+I18+I21+I26+I29+I32</f>
        <v>54500</v>
      </c>
    </row>
    <row r="8" spans="1:10" ht="15" customHeight="1">
      <c r="A8" s="152">
        <v>2</v>
      </c>
      <c r="B8" s="154" t="s">
        <v>390</v>
      </c>
      <c r="C8" s="188"/>
      <c r="D8" s="265"/>
      <c r="E8" s="195">
        <f>E9</f>
        <v>2500</v>
      </c>
      <c r="F8" s="195">
        <f>F9</f>
        <v>3500</v>
      </c>
      <c r="G8" s="195">
        <f>G9</f>
        <v>0</v>
      </c>
      <c r="H8" s="195">
        <f>H9</f>
        <v>0</v>
      </c>
      <c r="I8" s="195">
        <f>I9</f>
        <v>3500</v>
      </c>
      <c r="J8" s="60"/>
    </row>
    <row r="9" spans="1:9" ht="15" customHeight="1">
      <c r="A9" s="161" t="s">
        <v>282</v>
      </c>
      <c r="B9" s="157" t="s">
        <v>223</v>
      </c>
      <c r="C9" s="499" t="s">
        <v>122</v>
      </c>
      <c r="D9" s="492"/>
      <c r="E9" s="197">
        <f>SUM(E10:E12)</f>
        <v>2500</v>
      </c>
      <c r="F9" s="197">
        <f>SUM(F10:F12)</f>
        <v>3500</v>
      </c>
      <c r="G9" s="197">
        <f>SUM(G10:G12)</f>
        <v>0</v>
      </c>
      <c r="H9" s="197">
        <f>SUM(H10:H12)</f>
        <v>0</v>
      </c>
      <c r="I9" s="197">
        <f>SUM(I10:I12)</f>
        <v>3500</v>
      </c>
    </row>
    <row r="10" spans="1:12" ht="15" customHeight="1">
      <c r="A10" s="160"/>
      <c r="B10" s="162"/>
      <c r="C10" s="160">
        <v>8</v>
      </c>
      <c r="D10" s="190" t="s">
        <v>391</v>
      </c>
      <c r="E10" s="454">
        <v>1500</v>
      </c>
      <c r="F10" s="468">
        <v>1500</v>
      </c>
      <c r="G10" s="454">
        <v>0</v>
      </c>
      <c r="H10" s="468">
        <v>0</v>
      </c>
      <c r="I10" s="459">
        <f>SUM(F10+H10)</f>
        <v>1500</v>
      </c>
      <c r="L10" s="60"/>
    </row>
    <row r="11" spans="1:9" ht="15" customHeight="1">
      <c r="A11" s="266"/>
      <c r="B11" s="266"/>
      <c r="C11" s="160">
        <v>14</v>
      </c>
      <c r="D11" s="190" t="s">
        <v>184</v>
      </c>
      <c r="E11" s="230">
        <v>1000</v>
      </c>
      <c r="F11" s="230">
        <v>2000</v>
      </c>
      <c r="G11" s="454">
        <v>0</v>
      </c>
      <c r="H11" s="468">
        <v>0</v>
      </c>
      <c r="I11" s="459">
        <f>SUM(F11+H11)</f>
        <v>2000</v>
      </c>
    </row>
    <row r="12" spans="1:9" s="59" customFormat="1" ht="15" customHeight="1">
      <c r="A12" s="266"/>
      <c r="B12" s="266"/>
      <c r="C12" s="160">
        <v>16</v>
      </c>
      <c r="D12" s="190" t="s">
        <v>313</v>
      </c>
      <c r="E12" s="230">
        <v>0</v>
      </c>
      <c r="F12" s="230">
        <v>0</v>
      </c>
      <c r="G12" s="454">
        <v>0</v>
      </c>
      <c r="H12" s="468">
        <v>0</v>
      </c>
      <c r="I12" s="459">
        <f>SUM(F12+H12)</f>
        <v>0</v>
      </c>
    </row>
    <row r="13" spans="1:9" ht="15" customHeight="1">
      <c r="A13" s="152">
        <v>3</v>
      </c>
      <c r="B13" s="154" t="s">
        <v>253</v>
      </c>
      <c r="C13" s="188"/>
      <c r="D13" s="188"/>
      <c r="E13" s="195">
        <f>E14</f>
        <v>9000</v>
      </c>
      <c r="F13" s="195">
        <f>F14</f>
        <v>17000</v>
      </c>
      <c r="G13" s="195">
        <f>G14</f>
        <v>0</v>
      </c>
      <c r="H13" s="195">
        <f>H14</f>
        <v>0</v>
      </c>
      <c r="I13" s="195">
        <f>I14</f>
        <v>17000</v>
      </c>
    </row>
    <row r="14" spans="1:11" ht="15" customHeight="1">
      <c r="A14" s="161" t="s">
        <v>281</v>
      </c>
      <c r="B14" s="157" t="s">
        <v>223</v>
      </c>
      <c r="C14" s="499" t="s">
        <v>122</v>
      </c>
      <c r="D14" s="492"/>
      <c r="E14" s="197">
        <f>SUM(E15:E17)</f>
        <v>9000</v>
      </c>
      <c r="F14" s="197">
        <f>SUM(F15:F17)</f>
        <v>17000</v>
      </c>
      <c r="G14" s="197">
        <f>SUM(G15:G17)</f>
        <v>0</v>
      </c>
      <c r="H14" s="197">
        <f>SUM(H15:H17)</f>
        <v>0</v>
      </c>
      <c r="I14" s="197">
        <f>SUM(I15:I17)</f>
        <v>17000</v>
      </c>
      <c r="K14" s="36"/>
    </row>
    <row r="15" spans="1:9" s="59" customFormat="1" ht="15" customHeight="1">
      <c r="A15" s="160"/>
      <c r="B15" s="189"/>
      <c r="C15" s="166" t="s">
        <v>44</v>
      </c>
      <c r="D15" s="190" t="s">
        <v>512</v>
      </c>
      <c r="E15" s="454">
        <v>0</v>
      </c>
      <c r="F15" s="468">
        <v>8000</v>
      </c>
      <c r="G15" s="454">
        <v>0</v>
      </c>
      <c r="H15" s="468">
        <v>0</v>
      </c>
      <c r="I15" s="459">
        <f>SUM(F15+H15)</f>
        <v>8000</v>
      </c>
    </row>
    <row r="16" spans="1:9" s="59" customFormat="1" ht="15" customHeight="1">
      <c r="A16" s="160"/>
      <c r="B16" s="189"/>
      <c r="C16" s="166" t="s">
        <v>53</v>
      </c>
      <c r="D16" s="190" t="s">
        <v>428</v>
      </c>
      <c r="E16" s="454">
        <v>8000</v>
      </c>
      <c r="F16" s="468">
        <v>8000</v>
      </c>
      <c r="G16" s="454">
        <v>0</v>
      </c>
      <c r="H16" s="468">
        <v>0</v>
      </c>
      <c r="I16" s="459">
        <f>SUM(F16+H16)</f>
        <v>8000</v>
      </c>
    </row>
    <row r="17" spans="1:9" s="59" customFormat="1" ht="15" customHeight="1">
      <c r="A17" s="160"/>
      <c r="B17" s="189"/>
      <c r="C17" s="166" t="s">
        <v>55</v>
      </c>
      <c r="D17" s="190" t="s">
        <v>313</v>
      </c>
      <c r="E17" s="454">
        <v>1000</v>
      </c>
      <c r="F17" s="468">
        <v>1000</v>
      </c>
      <c r="G17" s="454">
        <v>0</v>
      </c>
      <c r="H17" s="468">
        <v>0</v>
      </c>
      <c r="I17" s="459">
        <f>SUM(F17+H17)</f>
        <v>1000</v>
      </c>
    </row>
    <row r="18" spans="1:9" s="59" customFormat="1" ht="15" customHeight="1">
      <c r="A18" s="267">
        <v>4</v>
      </c>
      <c r="B18" s="268" t="s">
        <v>49</v>
      </c>
      <c r="C18" s="269"/>
      <c r="D18" s="269"/>
      <c r="E18" s="195">
        <f>E19</f>
        <v>0</v>
      </c>
      <c r="F18" s="195">
        <f>F19</f>
        <v>0</v>
      </c>
      <c r="G18" s="195">
        <f>G19</f>
        <v>0</v>
      </c>
      <c r="H18" s="195">
        <f>H19</f>
        <v>0</v>
      </c>
      <c r="I18" s="195">
        <f>I19</f>
        <v>0</v>
      </c>
    </row>
    <row r="19" spans="1:9" s="59" customFormat="1" ht="15" customHeight="1">
      <c r="A19" s="270" t="s">
        <v>393</v>
      </c>
      <c r="B19" s="271" t="s">
        <v>223</v>
      </c>
      <c r="C19" s="272" t="s">
        <v>120</v>
      </c>
      <c r="D19" s="164"/>
      <c r="E19" s="197">
        <f>SUM(E20:E20)</f>
        <v>0</v>
      </c>
      <c r="F19" s="197">
        <f>SUM(F20:F20)</f>
        <v>0</v>
      </c>
      <c r="G19" s="197">
        <f>SUM(G20:G20)</f>
        <v>0</v>
      </c>
      <c r="H19" s="197">
        <f>SUM(H20:H20)</f>
        <v>0</v>
      </c>
      <c r="I19" s="197">
        <f>SUM(I20:I20)</f>
        <v>0</v>
      </c>
    </row>
    <row r="20" spans="1:9" s="59" customFormat="1" ht="15" customHeight="1">
      <c r="A20" s="270"/>
      <c r="B20" s="270"/>
      <c r="C20" s="273" t="s">
        <v>28</v>
      </c>
      <c r="D20" s="212" t="s">
        <v>394</v>
      </c>
      <c r="E20" s="454">
        <v>0</v>
      </c>
      <c r="F20" s="468">
        <v>0</v>
      </c>
      <c r="G20" s="454">
        <v>0</v>
      </c>
      <c r="H20" s="468">
        <v>0</v>
      </c>
      <c r="I20" s="459">
        <f>SUM(F20+H20)</f>
        <v>0</v>
      </c>
    </row>
    <row r="21" spans="1:9" ht="15" customHeight="1">
      <c r="A21" s="274">
        <v>5</v>
      </c>
      <c r="B21" s="209" t="s">
        <v>121</v>
      </c>
      <c r="C21" s="275"/>
      <c r="D21" s="275"/>
      <c r="E21" s="195">
        <f>E22</f>
        <v>8000</v>
      </c>
      <c r="F21" s="195">
        <f>F22</f>
        <v>8000</v>
      </c>
      <c r="G21" s="195">
        <f>G22</f>
        <v>0</v>
      </c>
      <c r="H21" s="195">
        <f>H22</f>
        <v>0</v>
      </c>
      <c r="I21" s="195">
        <f>I22</f>
        <v>8000</v>
      </c>
    </row>
    <row r="22" spans="1:9" ht="15" customHeight="1">
      <c r="A22" s="276" t="s">
        <v>280</v>
      </c>
      <c r="B22" s="277" t="s">
        <v>224</v>
      </c>
      <c r="C22" s="278" t="s">
        <v>46</v>
      </c>
      <c r="D22" s="234"/>
      <c r="E22" s="197">
        <f>SUM(E23:E25)</f>
        <v>8000</v>
      </c>
      <c r="F22" s="197">
        <f>SUM(F23:F25)</f>
        <v>8000</v>
      </c>
      <c r="G22" s="197">
        <f>SUM(G23:G25)</f>
        <v>0</v>
      </c>
      <c r="H22" s="197">
        <f>SUM(H23:H25)</f>
        <v>0</v>
      </c>
      <c r="I22" s="197">
        <f>SUM(I23:I25)</f>
        <v>8000</v>
      </c>
    </row>
    <row r="23" spans="1:11" ht="15" customHeight="1">
      <c r="A23" s="279"/>
      <c r="B23" s="280"/>
      <c r="C23" s="281" t="s">
        <v>27</v>
      </c>
      <c r="D23" s="282" t="s">
        <v>152</v>
      </c>
      <c r="E23" s="283">
        <v>4000</v>
      </c>
      <c r="F23" s="283">
        <v>4000</v>
      </c>
      <c r="G23" s="283">
        <v>0</v>
      </c>
      <c r="H23" s="283">
        <v>0</v>
      </c>
      <c r="I23" s="459">
        <f>SUM(F23+H23)</f>
        <v>4000</v>
      </c>
      <c r="K23" s="58"/>
    </row>
    <row r="24" spans="1:11" ht="15" customHeight="1">
      <c r="A24" s="276"/>
      <c r="B24" s="280"/>
      <c r="C24" s="284" t="s">
        <v>28</v>
      </c>
      <c r="D24" s="295" t="s">
        <v>185</v>
      </c>
      <c r="E24" s="283">
        <v>4000</v>
      </c>
      <c r="F24" s="283">
        <v>4000</v>
      </c>
      <c r="G24" s="283">
        <v>0</v>
      </c>
      <c r="H24" s="283">
        <v>0</v>
      </c>
      <c r="I24" s="459">
        <f>SUM(F24+H24)</f>
        <v>4000</v>
      </c>
      <c r="K24" s="58"/>
    </row>
    <row r="25" spans="1:11" ht="15" customHeight="1">
      <c r="A25" s="279"/>
      <c r="B25" s="280"/>
      <c r="C25" s="284" t="s">
        <v>43</v>
      </c>
      <c r="D25" s="282" t="s">
        <v>317</v>
      </c>
      <c r="E25" s="283">
        <v>0</v>
      </c>
      <c r="F25" s="283">
        <v>0</v>
      </c>
      <c r="G25" s="283">
        <v>0</v>
      </c>
      <c r="H25" s="283">
        <v>0</v>
      </c>
      <c r="I25" s="459">
        <f>SUM(F25+H25)</f>
        <v>0</v>
      </c>
      <c r="K25" s="58"/>
    </row>
    <row r="26" spans="1:9" ht="15" customHeight="1">
      <c r="A26" s="274">
        <v>6</v>
      </c>
      <c r="B26" s="209" t="s">
        <v>427</v>
      </c>
      <c r="C26" s="285"/>
      <c r="D26" s="275"/>
      <c r="E26" s="195">
        <f>E27</f>
        <v>4000</v>
      </c>
      <c r="F26" s="195">
        <f aca="true" t="shared" si="0" ref="F26:I27">F27</f>
        <v>4000</v>
      </c>
      <c r="G26" s="195">
        <f t="shared" si="0"/>
        <v>0</v>
      </c>
      <c r="H26" s="195">
        <f t="shared" si="0"/>
        <v>0</v>
      </c>
      <c r="I26" s="195">
        <f t="shared" si="0"/>
        <v>4000</v>
      </c>
    </row>
    <row r="27" spans="1:9" ht="15" customHeight="1">
      <c r="A27" s="276" t="s">
        <v>279</v>
      </c>
      <c r="B27" s="277" t="s">
        <v>212</v>
      </c>
      <c r="C27" s="278" t="s">
        <v>153</v>
      </c>
      <c r="D27" s="234"/>
      <c r="E27" s="197">
        <f>E28</f>
        <v>4000</v>
      </c>
      <c r="F27" s="197">
        <f t="shared" si="0"/>
        <v>4000</v>
      </c>
      <c r="G27" s="197">
        <f t="shared" si="0"/>
        <v>0</v>
      </c>
      <c r="H27" s="197">
        <f t="shared" si="0"/>
        <v>0</v>
      </c>
      <c r="I27" s="197">
        <f t="shared" si="0"/>
        <v>4000</v>
      </c>
    </row>
    <row r="28" spans="1:11" ht="15" customHeight="1">
      <c r="A28" s="279"/>
      <c r="B28" s="280"/>
      <c r="C28" s="281" t="s">
        <v>27</v>
      </c>
      <c r="D28" s="282" t="s">
        <v>441</v>
      </c>
      <c r="E28" s="283">
        <v>4000</v>
      </c>
      <c r="F28" s="283">
        <v>4000</v>
      </c>
      <c r="G28" s="283">
        <v>0</v>
      </c>
      <c r="H28" s="283">
        <v>0</v>
      </c>
      <c r="I28" s="459">
        <f>SUM(F28+H28)</f>
        <v>4000</v>
      </c>
      <c r="K28" s="58"/>
    </row>
    <row r="29" spans="1:9" ht="15" customHeight="1">
      <c r="A29" s="274">
        <v>7</v>
      </c>
      <c r="B29" s="209" t="s">
        <v>211</v>
      </c>
      <c r="C29" s="275"/>
      <c r="D29" s="275"/>
      <c r="E29" s="195">
        <f>E30</f>
        <v>500</v>
      </c>
      <c r="F29" s="195">
        <f>F30</f>
        <v>500</v>
      </c>
      <c r="G29" s="195">
        <f>G30</f>
        <v>0</v>
      </c>
      <c r="H29" s="195">
        <f>H30</f>
        <v>0</v>
      </c>
      <c r="I29" s="195">
        <f>I30</f>
        <v>500</v>
      </c>
    </row>
    <row r="30" spans="1:9" ht="15" customHeight="1">
      <c r="A30" s="276" t="s">
        <v>230</v>
      </c>
      <c r="B30" s="277" t="s">
        <v>160</v>
      </c>
      <c r="C30" s="278" t="s">
        <v>296</v>
      </c>
      <c r="D30" s="286"/>
      <c r="E30" s="229">
        <f>SUM(E31:E31)</f>
        <v>500</v>
      </c>
      <c r="F30" s="229">
        <f>SUM(F31:F31)</f>
        <v>500</v>
      </c>
      <c r="G30" s="229">
        <f>SUM(G31:G31)</f>
        <v>0</v>
      </c>
      <c r="H30" s="229">
        <f>SUM(H31:H31)</f>
        <v>0</v>
      </c>
      <c r="I30" s="229">
        <f>SUM(I31:I31)</f>
        <v>500</v>
      </c>
    </row>
    <row r="31" spans="1:9" s="59" customFormat="1" ht="15" customHeight="1">
      <c r="A31" s="279"/>
      <c r="B31" s="287"/>
      <c r="C31" s="288" t="s">
        <v>28</v>
      </c>
      <c r="D31" s="289" t="s">
        <v>186</v>
      </c>
      <c r="E31" s="208">
        <v>500</v>
      </c>
      <c r="F31" s="208">
        <v>500</v>
      </c>
      <c r="G31" s="454">
        <v>0</v>
      </c>
      <c r="H31" s="468">
        <v>0</v>
      </c>
      <c r="I31" s="459">
        <f>SUM(F31+H31)</f>
        <v>500</v>
      </c>
    </row>
    <row r="32" spans="1:9" ht="14.25">
      <c r="A32" s="274">
        <v>8</v>
      </c>
      <c r="B32" s="209" t="s">
        <v>388</v>
      </c>
      <c r="C32" s="275"/>
      <c r="D32" s="290"/>
      <c r="E32" s="291">
        <f>E33</f>
        <v>18500</v>
      </c>
      <c r="F32" s="291">
        <f>F33</f>
        <v>21500</v>
      </c>
      <c r="G32" s="291">
        <f>G33</f>
        <v>0</v>
      </c>
      <c r="H32" s="291">
        <f>H33</f>
        <v>0</v>
      </c>
      <c r="I32" s="291">
        <f>I33</f>
        <v>21500</v>
      </c>
    </row>
    <row r="33" spans="1:9" ht="14.25">
      <c r="A33" s="288" t="s">
        <v>389</v>
      </c>
      <c r="B33" s="277" t="s">
        <v>223</v>
      </c>
      <c r="C33" s="234" t="s">
        <v>122</v>
      </c>
      <c r="D33" s="286"/>
      <c r="E33" s="292">
        <f>SUM(E34:E38)</f>
        <v>18500</v>
      </c>
      <c r="F33" s="292">
        <f>SUM(F34:F38)</f>
        <v>21500</v>
      </c>
      <c r="G33" s="292">
        <f>SUM(G34:G38)</f>
        <v>0</v>
      </c>
      <c r="H33" s="292">
        <f>SUM(H34:H38)</f>
        <v>0</v>
      </c>
      <c r="I33" s="292">
        <f>SUM(I34:I38)</f>
        <v>21500</v>
      </c>
    </row>
    <row r="34" spans="1:9" ht="14.25">
      <c r="A34" s="293"/>
      <c r="B34" s="287"/>
      <c r="C34" s="288" t="s">
        <v>27</v>
      </c>
      <c r="D34" s="294" t="s">
        <v>18</v>
      </c>
      <c r="E34" s="206">
        <v>12000</v>
      </c>
      <c r="F34" s="206">
        <v>15000</v>
      </c>
      <c r="G34" s="206">
        <v>0</v>
      </c>
      <c r="H34" s="206">
        <v>0</v>
      </c>
      <c r="I34" s="206">
        <f>SUM(F34+H34)</f>
        <v>15000</v>
      </c>
    </row>
    <row r="35" spans="1:9" ht="14.25">
      <c r="A35" s="293"/>
      <c r="B35" s="287"/>
      <c r="C35" s="288" t="s">
        <v>28</v>
      </c>
      <c r="D35" s="294" t="s">
        <v>15</v>
      </c>
      <c r="E35" s="206">
        <v>1500</v>
      </c>
      <c r="F35" s="206">
        <v>1500</v>
      </c>
      <c r="G35" s="206">
        <v>0</v>
      </c>
      <c r="H35" s="206">
        <v>0</v>
      </c>
      <c r="I35" s="206">
        <f>SUM(F35+H35)</f>
        <v>1500</v>
      </c>
    </row>
    <row r="36" spans="1:9" ht="14.25">
      <c r="A36" s="293"/>
      <c r="B36" s="287"/>
      <c r="C36" s="288" t="s">
        <v>29</v>
      </c>
      <c r="D36" s="294" t="s">
        <v>187</v>
      </c>
      <c r="E36" s="206">
        <v>4000</v>
      </c>
      <c r="F36" s="206">
        <v>4000</v>
      </c>
      <c r="G36" s="206">
        <v>0</v>
      </c>
      <c r="H36" s="206">
        <v>0</v>
      </c>
      <c r="I36" s="206">
        <f>SUM(F36+H36)</f>
        <v>4000</v>
      </c>
    </row>
    <row r="37" spans="1:9" ht="14.25">
      <c r="A37" s="293"/>
      <c r="B37" s="287"/>
      <c r="C37" s="279">
        <v>4</v>
      </c>
      <c r="D37" s="294" t="s">
        <v>146</v>
      </c>
      <c r="E37" s="206">
        <v>1000</v>
      </c>
      <c r="F37" s="206">
        <v>1000</v>
      </c>
      <c r="G37" s="206">
        <v>0</v>
      </c>
      <c r="H37" s="206">
        <v>0</v>
      </c>
      <c r="I37" s="206">
        <f>SUM(F37+H37)</f>
        <v>1000</v>
      </c>
    </row>
    <row r="38" spans="1:9" ht="14.25">
      <c r="A38" s="279"/>
      <c r="B38" s="279"/>
      <c r="C38" s="279">
        <v>5</v>
      </c>
      <c r="D38" s="294" t="s">
        <v>414</v>
      </c>
      <c r="E38" s="206">
        <v>0</v>
      </c>
      <c r="F38" s="206">
        <v>0</v>
      </c>
      <c r="G38" s="206">
        <v>0</v>
      </c>
      <c r="H38" s="206">
        <v>0</v>
      </c>
      <c r="I38" s="206">
        <f>SUM(F38+H38)</f>
        <v>0</v>
      </c>
    </row>
  </sheetData>
  <sheetProtection/>
  <mergeCells count="15">
    <mergeCell ref="C9:D9"/>
    <mergeCell ref="C14:D14"/>
    <mergeCell ref="D5:D6"/>
    <mergeCell ref="A7:D7"/>
    <mergeCell ref="H5:H6"/>
    <mergeCell ref="F5:F6"/>
    <mergeCell ref="I5:I6"/>
    <mergeCell ref="A5:A6"/>
    <mergeCell ref="B5:B6"/>
    <mergeCell ref="C5:C6"/>
    <mergeCell ref="E5:E6"/>
    <mergeCell ref="A3:I3"/>
    <mergeCell ref="G5:G6"/>
    <mergeCell ref="E4:F4"/>
    <mergeCell ref="G4:H4"/>
  </mergeCells>
  <printOptions horizontalCentered="1"/>
  <pageMargins left="0.7874015748031497" right="0.7874015748031497" top="0.984251968503937" bottom="0.8661417322834646" header="0.5118110236220472" footer="0.5118110236220472"/>
  <pageSetup firstPageNumber="8" useFirstPageNumber="1"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4.421875" style="1" customWidth="1"/>
    <col min="3" max="3" width="2.28125" style="0" customWidth="1"/>
    <col min="4" max="4" width="77.421875" style="0" customWidth="1"/>
    <col min="5" max="5" width="9.7109375" style="0" customWidth="1"/>
    <col min="6" max="6" width="9.8515625" style="0" customWidth="1"/>
    <col min="7" max="7" width="10.421875" style="0" customWidth="1"/>
    <col min="8" max="8" width="11.140625" style="0" customWidth="1"/>
    <col min="9" max="9" width="17.8515625" style="16" customWidth="1"/>
  </cols>
  <sheetData>
    <row r="1" spans="1:9" ht="14.25" customHeight="1">
      <c r="A1" s="139" t="s">
        <v>372</v>
      </c>
      <c r="B1" s="118"/>
      <c r="C1" s="118"/>
      <c r="D1" s="118"/>
      <c r="E1" s="108"/>
      <c r="F1" s="108"/>
      <c r="G1" s="108"/>
      <c r="H1" s="108"/>
      <c r="I1" s="122"/>
    </row>
    <row r="2" spans="1:9" ht="14.25" customHeight="1">
      <c r="A2" s="123"/>
      <c r="B2" s="108"/>
      <c r="C2" s="108"/>
      <c r="D2" s="108"/>
      <c r="E2" s="108"/>
      <c r="F2" s="108"/>
      <c r="G2" s="108"/>
      <c r="H2" s="108"/>
      <c r="I2" s="122"/>
    </row>
    <row r="3" spans="1:9" ht="13.5" customHeight="1">
      <c r="A3" s="481" t="s">
        <v>487</v>
      </c>
      <c r="B3" s="482"/>
      <c r="C3" s="482"/>
      <c r="D3" s="482"/>
      <c r="E3" s="482"/>
      <c r="F3" s="482"/>
      <c r="G3" s="482"/>
      <c r="H3" s="482"/>
      <c r="I3" s="483"/>
    </row>
    <row r="4" spans="1:9" ht="18.75" customHeight="1">
      <c r="A4" s="181"/>
      <c r="B4" s="182"/>
      <c r="C4" s="182"/>
      <c r="D4" s="183"/>
      <c r="E4" s="491" t="s">
        <v>33</v>
      </c>
      <c r="F4" s="492"/>
      <c r="G4" s="477" t="s">
        <v>32</v>
      </c>
      <c r="H4" s="478"/>
      <c r="I4" s="184" t="s">
        <v>330</v>
      </c>
    </row>
    <row r="5" spans="1:9" ht="27.75" customHeight="1">
      <c r="A5" s="497" t="s">
        <v>205</v>
      </c>
      <c r="B5" s="494" t="s">
        <v>177</v>
      </c>
      <c r="C5" s="487"/>
      <c r="D5" s="486" t="s">
        <v>178</v>
      </c>
      <c r="E5" s="476" t="s">
        <v>491</v>
      </c>
      <c r="F5" s="476" t="s">
        <v>488</v>
      </c>
      <c r="G5" s="476" t="s">
        <v>491</v>
      </c>
      <c r="H5" s="476" t="s">
        <v>488</v>
      </c>
      <c r="I5" s="479" t="s">
        <v>489</v>
      </c>
    </row>
    <row r="6" spans="1:9" ht="27.75" customHeight="1">
      <c r="A6" s="498"/>
      <c r="B6" s="494"/>
      <c r="C6" s="487"/>
      <c r="D6" s="486"/>
      <c r="E6" s="476"/>
      <c r="F6" s="476"/>
      <c r="G6" s="476"/>
      <c r="H6" s="476"/>
      <c r="I6" s="480"/>
    </row>
    <row r="7" spans="1:9" ht="15" customHeight="1">
      <c r="A7" s="186" t="s">
        <v>379</v>
      </c>
      <c r="B7" s="326"/>
      <c r="C7" s="187"/>
      <c r="D7" s="187"/>
      <c r="E7" s="297">
        <f>E8+E11+E17+E23+E32+E35</f>
        <v>10624</v>
      </c>
      <c r="F7" s="297">
        <f>F8+F11+F17+F23+F32+F35</f>
        <v>24300</v>
      </c>
      <c r="G7" s="297">
        <f>G8+G11+G17+G23+G32+G35</f>
        <v>115000</v>
      </c>
      <c r="H7" s="297">
        <f>H8+H11+H17+H23+H32+H35</f>
        <v>132000</v>
      </c>
      <c r="I7" s="297">
        <f>I8+I11+I17+I23+I32+I35</f>
        <v>156300</v>
      </c>
    </row>
    <row r="8" spans="1:9" ht="15" customHeight="1">
      <c r="A8" s="152">
        <v>1</v>
      </c>
      <c r="B8" s="428" t="s">
        <v>442</v>
      </c>
      <c r="C8" s="188"/>
      <c r="D8" s="188"/>
      <c r="E8" s="155">
        <f>E9</f>
        <v>0</v>
      </c>
      <c r="F8" s="155">
        <f aca="true" t="shared" si="0" ref="F8:I9">F9</f>
        <v>2400</v>
      </c>
      <c r="G8" s="155">
        <f t="shared" si="0"/>
        <v>40000</v>
      </c>
      <c r="H8" s="155">
        <f t="shared" si="0"/>
        <v>0</v>
      </c>
      <c r="I8" s="155">
        <f t="shared" si="0"/>
        <v>2400</v>
      </c>
    </row>
    <row r="9" spans="1:9" ht="15" customHeight="1">
      <c r="A9" s="161" t="s">
        <v>443</v>
      </c>
      <c r="B9" s="328" t="s">
        <v>444</v>
      </c>
      <c r="C9" s="493" t="s">
        <v>442</v>
      </c>
      <c r="D9" s="504"/>
      <c r="E9" s="159">
        <f>E10</f>
        <v>0</v>
      </c>
      <c r="F9" s="159">
        <f t="shared" si="0"/>
        <v>2400</v>
      </c>
      <c r="G9" s="159">
        <f t="shared" si="0"/>
        <v>40000</v>
      </c>
      <c r="H9" s="159">
        <f t="shared" si="0"/>
        <v>0</v>
      </c>
      <c r="I9" s="159">
        <f t="shared" si="0"/>
        <v>2400</v>
      </c>
    </row>
    <row r="10" spans="1:9" ht="15" customHeight="1">
      <c r="A10" s="160"/>
      <c r="B10" s="296"/>
      <c r="C10" s="161" t="s">
        <v>27</v>
      </c>
      <c r="D10" s="190" t="s">
        <v>442</v>
      </c>
      <c r="E10" s="325">
        <v>0</v>
      </c>
      <c r="F10" s="465">
        <v>2400</v>
      </c>
      <c r="G10" s="325">
        <v>40000</v>
      </c>
      <c r="H10" s="465">
        <v>0</v>
      </c>
      <c r="I10" s="170">
        <f>SUM(F10+H10)</f>
        <v>2400</v>
      </c>
    </row>
    <row r="11" spans="1:10" ht="15" customHeight="1">
      <c r="A11" s="152">
        <v>2</v>
      </c>
      <c r="B11" s="154" t="s">
        <v>93</v>
      </c>
      <c r="C11" s="188"/>
      <c r="D11" s="188"/>
      <c r="E11" s="155">
        <f>SUM(E12+E14)</f>
        <v>5324</v>
      </c>
      <c r="F11" s="155">
        <f>SUM(F12+F14)</f>
        <v>6400</v>
      </c>
      <c r="G11" s="155">
        <f>SUM(G12+G14)</f>
        <v>0</v>
      </c>
      <c r="H11" s="155">
        <f>SUM(H12+H14)</f>
        <v>0</v>
      </c>
      <c r="I11" s="155">
        <f>SUM(I12+I14)</f>
        <v>6400</v>
      </c>
      <c r="J11" s="23"/>
    </row>
    <row r="12" spans="1:11" ht="15" customHeight="1">
      <c r="A12" s="161" t="s">
        <v>278</v>
      </c>
      <c r="B12" s="157" t="s">
        <v>217</v>
      </c>
      <c r="C12" s="493" t="s">
        <v>98</v>
      </c>
      <c r="D12" s="492"/>
      <c r="E12" s="159">
        <f>SUM(E13:E13)</f>
        <v>3000</v>
      </c>
      <c r="F12" s="159">
        <f>SUM(F13:F13)</f>
        <v>4000</v>
      </c>
      <c r="G12" s="159">
        <f>SUM(G13:G13)</f>
        <v>0</v>
      </c>
      <c r="H12" s="159">
        <f>SUM(H13:H13)</f>
        <v>0</v>
      </c>
      <c r="I12" s="159">
        <f>SUM(I13:I13)</f>
        <v>4000</v>
      </c>
      <c r="K12" s="23"/>
    </row>
    <row r="13" spans="1:11" ht="15" customHeight="1">
      <c r="A13" s="160"/>
      <c r="B13" s="189"/>
      <c r="C13" s="166" t="s">
        <v>27</v>
      </c>
      <c r="D13" s="190" t="s">
        <v>41</v>
      </c>
      <c r="E13" s="325">
        <v>3000</v>
      </c>
      <c r="F13" s="465">
        <v>4000</v>
      </c>
      <c r="G13" s="325">
        <v>0</v>
      </c>
      <c r="H13" s="465">
        <v>0</v>
      </c>
      <c r="I13" s="170">
        <f>SUM(F13+H13)</f>
        <v>4000</v>
      </c>
      <c r="K13" s="23"/>
    </row>
    <row r="14" spans="1:11" s="45" customFormat="1" ht="15" customHeight="1">
      <c r="A14" s="161" t="s">
        <v>277</v>
      </c>
      <c r="B14" s="157" t="s">
        <v>218</v>
      </c>
      <c r="C14" s="158" t="s">
        <v>12</v>
      </c>
      <c r="D14" s="158"/>
      <c r="E14" s="159">
        <f>SUM(E15:E16)</f>
        <v>2324</v>
      </c>
      <c r="F14" s="159">
        <f>SUM(F15:F16)</f>
        <v>2400</v>
      </c>
      <c r="G14" s="159">
        <f>SUM(G15:G16)</f>
        <v>0</v>
      </c>
      <c r="H14" s="159">
        <f>SUM(H15:H16)</f>
        <v>0</v>
      </c>
      <c r="I14" s="159">
        <f>SUM(I15:I16)</f>
        <v>2400</v>
      </c>
      <c r="K14" s="46"/>
    </row>
    <row r="15" spans="1:11" s="45" customFormat="1" ht="15" customHeight="1">
      <c r="A15" s="160"/>
      <c r="B15" s="189"/>
      <c r="C15" s="298">
        <v>3</v>
      </c>
      <c r="D15" s="299" t="s">
        <v>354</v>
      </c>
      <c r="E15" s="325">
        <v>1000</v>
      </c>
      <c r="F15" s="465">
        <v>1000</v>
      </c>
      <c r="G15" s="325">
        <v>0</v>
      </c>
      <c r="H15" s="465">
        <v>0</v>
      </c>
      <c r="I15" s="170">
        <f>SUM(F15+H15)</f>
        <v>1000</v>
      </c>
      <c r="K15" s="46"/>
    </row>
    <row r="16" spans="1:11" s="45" customFormat="1" ht="15" customHeight="1">
      <c r="A16" s="160"/>
      <c r="B16" s="189"/>
      <c r="C16" s="300" t="s">
        <v>30</v>
      </c>
      <c r="D16" s="190" t="s">
        <v>249</v>
      </c>
      <c r="E16" s="325">
        <v>1324</v>
      </c>
      <c r="F16" s="465">
        <v>1400</v>
      </c>
      <c r="G16" s="325">
        <v>0</v>
      </c>
      <c r="H16" s="465">
        <v>0</v>
      </c>
      <c r="I16" s="170">
        <f>SUM(F16+H16)</f>
        <v>1400</v>
      </c>
      <c r="K16" s="46"/>
    </row>
    <row r="17" spans="1:12" ht="15" customHeight="1">
      <c r="A17" s="152">
        <v>3</v>
      </c>
      <c r="B17" s="507" t="s">
        <v>9</v>
      </c>
      <c r="C17" s="508"/>
      <c r="D17" s="492"/>
      <c r="E17" s="155">
        <f>E18</f>
        <v>800</v>
      </c>
      <c r="F17" s="155">
        <f>F18</f>
        <v>2500</v>
      </c>
      <c r="G17" s="155">
        <f>G18</f>
        <v>0</v>
      </c>
      <c r="H17" s="155">
        <f>H18</f>
        <v>0</v>
      </c>
      <c r="I17" s="155">
        <f>I18</f>
        <v>2500</v>
      </c>
      <c r="K17" s="23"/>
      <c r="L17" s="35"/>
    </row>
    <row r="18" spans="1:11" ht="15" customHeight="1">
      <c r="A18" s="161" t="s">
        <v>276</v>
      </c>
      <c r="B18" s="157" t="s">
        <v>217</v>
      </c>
      <c r="C18" s="211" t="s">
        <v>98</v>
      </c>
      <c r="D18" s="158"/>
      <c r="E18" s="159">
        <f>SUM(E19:E22)</f>
        <v>800</v>
      </c>
      <c r="F18" s="159">
        <f>SUM(F19:F22)</f>
        <v>2500</v>
      </c>
      <c r="G18" s="159">
        <f>SUM(G19:G22)</f>
        <v>0</v>
      </c>
      <c r="H18" s="159">
        <f>SUM(H19:H22)</f>
        <v>0</v>
      </c>
      <c r="I18" s="159">
        <f>SUM(I19:I22)</f>
        <v>2500</v>
      </c>
      <c r="K18" s="23"/>
    </row>
    <row r="19" spans="1:11" ht="15" customHeight="1">
      <c r="A19" s="168"/>
      <c r="B19" s="189"/>
      <c r="C19" s="166" t="s">
        <v>27</v>
      </c>
      <c r="D19" s="169" t="s">
        <v>306</v>
      </c>
      <c r="E19" s="325">
        <v>0</v>
      </c>
      <c r="F19" s="465">
        <v>0</v>
      </c>
      <c r="G19" s="325">
        <v>0</v>
      </c>
      <c r="H19" s="465">
        <v>0</v>
      </c>
      <c r="I19" s="170">
        <f>SUM(F19+H19)</f>
        <v>0</v>
      </c>
      <c r="K19" s="23"/>
    </row>
    <row r="20" spans="1:11" ht="15" customHeight="1">
      <c r="A20" s="168"/>
      <c r="B20" s="189"/>
      <c r="C20" s="166" t="s">
        <v>28</v>
      </c>
      <c r="D20" s="169" t="s">
        <v>250</v>
      </c>
      <c r="E20" s="325">
        <v>500</v>
      </c>
      <c r="F20" s="465">
        <v>2500</v>
      </c>
      <c r="G20" s="325">
        <v>0</v>
      </c>
      <c r="H20" s="465">
        <v>0</v>
      </c>
      <c r="I20" s="170">
        <f>SUM(F20+H20)</f>
        <v>2500</v>
      </c>
      <c r="K20" s="23"/>
    </row>
    <row r="21" spans="1:11" ht="15" customHeight="1">
      <c r="A21" s="168"/>
      <c r="B21" s="189"/>
      <c r="C21" s="166" t="s">
        <v>29</v>
      </c>
      <c r="D21" s="169" t="s">
        <v>251</v>
      </c>
      <c r="E21" s="325">
        <v>0</v>
      </c>
      <c r="F21" s="465">
        <v>0</v>
      </c>
      <c r="G21" s="325">
        <v>0</v>
      </c>
      <c r="H21" s="465">
        <v>0</v>
      </c>
      <c r="I21" s="170">
        <f>SUM(F21+H21)</f>
        <v>0</v>
      </c>
      <c r="K21" s="23"/>
    </row>
    <row r="22" spans="1:11" ht="15" customHeight="1">
      <c r="A22" s="168"/>
      <c r="B22" s="189"/>
      <c r="C22" s="160">
        <v>4</v>
      </c>
      <c r="D22" s="169" t="s">
        <v>94</v>
      </c>
      <c r="E22" s="325">
        <v>300</v>
      </c>
      <c r="F22" s="465">
        <v>0</v>
      </c>
      <c r="G22" s="325">
        <v>0</v>
      </c>
      <c r="H22" s="465">
        <v>0</v>
      </c>
      <c r="I22" s="170">
        <f>SUM(F22+H22)</f>
        <v>0</v>
      </c>
      <c r="K22" s="23"/>
    </row>
    <row r="23" spans="1:9" ht="15" customHeight="1">
      <c r="A23" s="152">
        <v>4</v>
      </c>
      <c r="B23" s="505" t="s">
        <v>10</v>
      </c>
      <c r="C23" s="506"/>
      <c r="D23" s="506"/>
      <c r="E23" s="155">
        <f>E24</f>
        <v>500</v>
      </c>
      <c r="F23" s="155">
        <f>F24</f>
        <v>500</v>
      </c>
      <c r="G23" s="155">
        <f>G24</f>
        <v>75000</v>
      </c>
      <c r="H23" s="155">
        <f>H24</f>
        <v>62000</v>
      </c>
      <c r="I23" s="155">
        <f>I24</f>
        <v>62500</v>
      </c>
    </row>
    <row r="24" spans="1:9" ht="15" customHeight="1">
      <c r="A24" s="161" t="s">
        <v>275</v>
      </c>
      <c r="B24" s="157" t="s">
        <v>224</v>
      </c>
      <c r="C24" s="211" t="s">
        <v>46</v>
      </c>
      <c r="D24" s="158"/>
      <c r="E24" s="159">
        <f>SUM(E25:E31)</f>
        <v>500</v>
      </c>
      <c r="F24" s="159">
        <f>SUM(F25:F31)</f>
        <v>500</v>
      </c>
      <c r="G24" s="159">
        <f>SUM(G25:G31)</f>
        <v>75000</v>
      </c>
      <c r="H24" s="159">
        <f>SUM(H25:H31)</f>
        <v>62000</v>
      </c>
      <c r="I24" s="159">
        <f>SUM(I25:I31)</f>
        <v>62500</v>
      </c>
    </row>
    <row r="25" spans="1:15" ht="15" customHeight="1">
      <c r="A25" s="160"/>
      <c r="B25" s="192"/>
      <c r="C25" s="161" t="s">
        <v>27</v>
      </c>
      <c r="D25" s="199" t="s">
        <v>214</v>
      </c>
      <c r="E25" s="250">
        <v>500</v>
      </c>
      <c r="F25" s="250">
        <v>500</v>
      </c>
      <c r="G25" s="250">
        <v>0</v>
      </c>
      <c r="H25" s="250">
        <v>0</v>
      </c>
      <c r="I25" s="170">
        <f aca="true" t="shared" si="1" ref="I25:I31">SUM(F25+H25)</f>
        <v>500</v>
      </c>
      <c r="O25" s="23"/>
    </row>
    <row r="26" spans="1:9" s="45" customFormat="1" ht="19.5" customHeight="1">
      <c r="A26" s="161"/>
      <c r="B26" s="189"/>
      <c r="C26" s="509">
        <v>4</v>
      </c>
      <c r="D26" s="315" t="s">
        <v>517</v>
      </c>
      <c r="E26" s="162">
        <v>0</v>
      </c>
      <c r="F26" s="162">
        <v>0</v>
      </c>
      <c r="G26" s="167">
        <v>15000</v>
      </c>
      <c r="H26" s="167">
        <v>20000</v>
      </c>
      <c r="I26" s="170">
        <f t="shared" si="1"/>
        <v>20000</v>
      </c>
    </row>
    <row r="27" spans="1:9" s="45" customFormat="1" ht="15" customHeight="1">
      <c r="A27" s="161"/>
      <c r="B27" s="189"/>
      <c r="C27" s="510"/>
      <c r="D27" s="315" t="s">
        <v>518</v>
      </c>
      <c r="E27" s="162">
        <v>0</v>
      </c>
      <c r="F27" s="162">
        <v>0</v>
      </c>
      <c r="G27" s="167">
        <v>20000</v>
      </c>
      <c r="H27" s="167">
        <v>0</v>
      </c>
      <c r="I27" s="170">
        <f t="shared" si="1"/>
        <v>0</v>
      </c>
    </row>
    <row r="28" spans="1:9" s="45" customFormat="1" ht="20.25" customHeight="1">
      <c r="A28" s="161"/>
      <c r="B28" s="189"/>
      <c r="C28" s="510">
        <v>7</v>
      </c>
      <c r="D28" s="315" t="s">
        <v>516</v>
      </c>
      <c r="E28" s="162">
        <v>0</v>
      </c>
      <c r="F28" s="162">
        <v>0</v>
      </c>
      <c r="G28" s="167">
        <v>20000</v>
      </c>
      <c r="H28" s="167">
        <v>20000</v>
      </c>
      <c r="I28" s="170">
        <f t="shared" si="1"/>
        <v>20000</v>
      </c>
    </row>
    <row r="29" spans="1:9" s="45" customFormat="1" ht="15" customHeight="1">
      <c r="A29" s="161"/>
      <c r="B29" s="189"/>
      <c r="C29" s="510"/>
      <c r="D29" s="315" t="s">
        <v>519</v>
      </c>
      <c r="E29" s="162">
        <v>0</v>
      </c>
      <c r="F29" s="162">
        <v>0</v>
      </c>
      <c r="G29" s="167">
        <v>10000</v>
      </c>
      <c r="H29" s="167">
        <v>0</v>
      </c>
      <c r="I29" s="170">
        <f t="shared" si="1"/>
        <v>0</v>
      </c>
    </row>
    <row r="30" spans="1:9" s="45" customFormat="1" ht="15" customHeight="1">
      <c r="A30" s="161"/>
      <c r="B30" s="189"/>
      <c r="C30" s="511"/>
      <c r="D30" s="315" t="s">
        <v>515</v>
      </c>
      <c r="E30" s="162">
        <v>0</v>
      </c>
      <c r="F30" s="162">
        <v>0</v>
      </c>
      <c r="G30" s="167">
        <v>10000</v>
      </c>
      <c r="H30" s="167">
        <v>22000</v>
      </c>
      <c r="I30" s="170">
        <f t="shared" si="1"/>
        <v>22000</v>
      </c>
    </row>
    <row r="31" spans="1:9" s="45" customFormat="1" ht="15" customHeight="1">
      <c r="A31" s="161"/>
      <c r="B31" s="189"/>
      <c r="C31" s="273">
        <v>9</v>
      </c>
      <c r="D31" s="204" t="s">
        <v>307</v>
      </c>
      <c r="E31" s="162">
        <v>0</v>
      </c>
      <c r="F31" s="162">
        <v>0</v>
      </c>
      <c r="G31" s="167">
        <v>0</v>
      </c>
      <c r="H31" s="167">
        <v>0</v>
      </c>
      <c r="I31" s="170">
        <f t="shared" si="1"/>
        <v>0</v>
      </c>
    </row>
    <row r="32" spans="1:9" ht="15" customHeight="1">
      <c r="A32" s="152">
        <v>5</v>
      </c>
      <c r="B32" s="507" t="s">
        <v>92</v>
      </c>
      <c r="C32" s="508"/>
      <c r="D32" s="492"/>
      <c r="E32" s="155">
        <f>E33</f>
        <v>1000</v>
      </c>
      <c r="F32" s="155">
        <f aca="true" t="shared" si="2" ref="F32:I33">F33</f>
        <v>2500</v>
      </c>
      <c r="G32" s="155">
        <f t="shared" si="2"/>
        <v>0</v>
      </c>
      <c r="H32" s="155">
        <f t="shared" si="2"/>
        <v>0</v>
      </c>
      <c r="I32" s="155">
        <f t="shared" si="2"/>
        <v>2500</v>
      </c>
    </row>
    <row r="33" spans="1:9" ht="15" customHeight="1">
      <c r="A33" s="161" t="s">
        <v>274</v>
      </c>
      <c r="B33" s="157" t="s">
        <v>218</v>
      </c>
      <c r="C33" s="211" t="s">
        <v>12</v>
      </c>
      <c r="D33" s="158"/>
      <c r="E33" s="159">
        <f>E34</f>
        <v>1000</v>
      </c>
      <c r="F33" s="159">
        <f t="shared" si="2"/>
        <v>2500</v>
      </c>
      <c r="G33" s="159">
        <f t="shared" si="2"/>
        <v>0</v>
      </c>
      <c r="H33" s="159">
        <f t="shared" si="2"/>
        <v>0</v>
      </c>
      <c r="I33" s="159">
        <f t="shared" si="2"/>
        <v>2500</v>
      </c>
    </row>
    <row r="34" spans="1:9" ht="15" customHeight="1">
      <c r="A34" s="168"/>
      <c r="B34" s="189"/>
      <c r="C34" s="166" t="s">
        <v>27</v>
      </c>
      <c r="D34" s="249" t="s">
        <v>91</v>
      </c>
      <c r="E34" s="325">
        <v>1000</v>
      </c>
      <c r="F34" s="465">
        <v>2500</v>
      </c>
      <c r="G34" s="325">
        <v>0</v>
      </c>
      <c r="H34" s="465">
        <v>0</v>
      </c>
      <c r="I34" s="170">
        <f>SUM(F34+H34)</f>
        <v>2500</v>
      </c>
    </row>
    <row r="35" spans="1:9" ht="15" customHeight="1">
      <c r="A35" s="152">
        <v>6</v>
      </c>
      <c r="B35" s="505" t="s">
        <v>350</v>
      </c>
      <c r="C35" s="506"/>
      <c r="D35" s="506"/>
      <c r="E35" s="155">
        <f>E36</f>
        <v>3000</v>
      </c>
      <c r="F35" s="155">
        <f>F36</f>
        <v>10000</v>
      </c>
      <c r="G35" s="155">
        <f>G36</f>
        <v>0</v>
      </c>
      <c r="H35" s="155">
        <f>H36</f>
        <v>70000</v>
      </c>
      <c r="I35" s="155">
        <f>I36</f>
        <v>80000</v>
      </c>
    </row>
    <row r="36" spans="1:9" ht="15" customHeight="1">
      <c r="A36" s="161" t="s">
        <v>308</v>
      </c>
      <c r="B36" s="157" t="s">
        <v>218</v>
      </c>
      <c r="C36" s="211" t="s">
        <v>12</v>
      </c>
      <c r="D36" s="158"/>
      <c r="E36" s="159">
        <f>SUM(E37:E41)</f>
        <v>3000</v>
      </c>
      <c r="F36" s="159">
        <f>SUM(F37:F41)</f>
        <v>10000</v>
      </c>
      <c r="G36" s="159">
        <f>SUM(G37:G41)</f>
        <v>0</v>
      </c>
      <c r="H36" s="159">
        <f>SUM(H37:H41)</f>
        <v>70000</v>
      </c>
      <c r="I36" s="159">
        <f>SUM(I37:I41)</f>
        <v>80000</v>
      </c>
    </row>
    <row r="37" spans="1:9" ht="15" customHeight="1">
      <c r="A37" s="160"/>
      <c r="B37" s="192"/>
      <c r="C37" s="166" t="s">
        <v>27</v>
      </c>
      <c r="D37" s="199" t="s">
        <v>309</v>
      </c>
      <c r="E37" s="250">
        <v>0</v>
      </c>
      <c r="F37" s="250">
        <v>0</v>
      </c>
      <c r="G37" s="325">
        <v>0</v>
      </c>
      <c r="H37" s="465">
        <v>0</v>
      </c>
      <c r="I37" s="170">
        <f>SUM(F37+H37)</f>
        <v>0</v>
      </c>
    </row>
    <row r="38" spans="1:9" ht="15" customHeight="1">
      <c r="A38" s="160"/>
      <c r="B38" s="189"/>
      <c r="C38" s="160">
        <v>2</v>
      </c>
      <c r="D38" s="204" t="s">
        <v>310</v>
      </c>
      <c r="E38" s="162">
        <v>0</v>
      </c>
      <c r="F38" s="167">
        <v>10000</v>
      </c>
      <c r="G38" s="167">
        <v>0</v>
      </c>
      <c r="H38" s="167">
        <v>70000</v>
      </c>
      <c r="I38" s="170">
        <f>SUM(F38+H38)</f>
        <v>80000</v>
      </c>
    </row>
    <row r="39" spans="1:9" ht="15" customHeight="1">
      <c r="A39" s="160"/>
      <c r="B39" s="189"/>
      <c r="C39" s="301">
        <v>3</v>
      </c>
      <c r="D39" s="204" t="s">
        <v>311</v>
      </c>
      <c r="E39" s="162">
        <v>0</v>
      </c>
      <c r="F39" s="162">
        <v>0</v>
      </c>
      <c r="G39" s="167">
        <v>0</v>
      </c>
      <c r="H39" s="167">
        <v>0</v>
      </c>
      <c r="I39" s="170">
        <f>SUM(F39+H39)</f>
        <v>0</v>
      </c>
    </row>
    <row r="40" spans="1:9" ht="15" customHeight="1">
      <c r="A40" s="160"/>
      <c r="B40" s="189"/>
      <c r="C40" s="160">
        <v>4</v>
      </c>
      <c r="D40" s="204" t="s">
        <v>312</v>
      </c>
      <c r="E40" s="162">
        <v>0</v>
      </c>
      <c r="F40" s="162">
        <v>0</v>
      </c>
      <c r="G40" s="167">
        <v>0</v>
      </c>
      <c r="H40" s="167">
        <v>0</v>
      </c>
      <c r="I40" s="170">
        <f>SUM(F40+H40)</f>
        <v>0</v>
      </c>
    </row>
    <row r="41" spans="1:9" ht="15" customHeight="1">
      <c r="A41" s="160"/>
      <c r="B41" s="189"/>
      <c r="C41" s="160">
        <v>5</v>
      </c>
      <c r="D41" s="204" t="s">
        <v>343</v>
      </c>
      <c r="E41" s="167">
        <v>3000</v>
      </c>
      <c r="F41" s="167">
        <v>0</v>
      </c>
      <c r="G41" s="167">
        <v>0</v>
      </c>
      <c r="H41" s="463">
        <v>0</v>
      </c>
      <c r="I41" s="170">
        <f>SUM(F41+H41)</f>
        <v>0</v>
      </c>
    </row>
    <row r="42" spans="4:6" ht="12.75">
      <c r="D42" s="37"/>
      <c r="F42" s="33"/>
    </row>
    <row r="43" spans="4:6" ht="12.75">
      <c r="D43" s="37"/>
      <c r="F43" s="33"/>
    </row>
    <row r="44" ht="12.75">
      <c r="D44" s="37"/>
    </row>
    <row r="45" ht="12.75">
      <c r="D45" s="37"/>
    </row>
    <row r="46" ht="12.75">
      <c r="D46" s="37"/>
    </row>
    <row r="47" spans="4:6" ht="12.75">
      <c r="D47" s="37"/>
      <c r="F47" s="33"/>
    </row>
    <row r="49" spans="4:6" ht="12.75">
      <c r="D49" s="37"/>
      <c r="F49" s="33"/>
    </row>
    <row r="63" spans="1:9" ht="12.75">
      <c r="A63"/>
      <c r="D63" t="s">
        <v>252</v>
      </c>
      <c r="I63"/>
    </row>
  </sheetData>
  <sheetProtection/>
  <mergeCells count="20">
    <mergeCell ref="A5:A6"/>
    <mergeCell ref="C12:D12"/>
    <mergeCell ref="B23:D23"/>
    <mergeCell ref="A3:I3"/>
    <mergeCell ref="E4:F4"/>
    <mergeCell ref="I5:I6"/>
    <mergeCell ref="H5:H6"/>
    <mergeCell ref="G5:G6"/>
    <mergeCell ref="C5:C6"/>
    <mergeCell ref="E5:E6"/>
    <mergeCell ref="C9:D9"/>
    <mergeCell ref="F5:F6"/>
    <mergeCell ref="B5:B6"/>
    <mergeCell ref="B35:D35"/>
    <mergeCell ref="G4:H4"/>
    <mergeCell ref="B32:D32"/>
    <mergeCell ref="D5:D6"/>
    <mergeCell ref="B17:D17"/>
    <mergeCell ref="C26:C27"/>
    <mergeCell ref="C28:C30"/>
  </mergeCells>
  <printOptions horizontalCentered="1"/>
  <pageMargins left="0.7874015748031497" right="0.7874015748031497" top="0.984251968503937" bottom="0.8661417322834646" header="0.5118110236220472" footer="0.5118110236220472"/>
  <pageSetup firstPageNumber="9" useFirstPageNumber="1"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view="pageBreakPreview" zoomScaleSheetLayoutView="100" zoomScalePageLayoutView="75" workbookViewId="0" topLeftCell="A1">
      <selection activeCell="I2" sqref="I2"/>
    </sheetView>
  </sheetViews>
  <sheetFormatPr defaultColWidth="9.140625" defaultRowHeight="12.75"/>
  <cols>
    <col min="1" max="1" width="4.140625" style="1" customWidth="1"/>
    <col min="2" max="2" width="8.57421875" style="0" customWidth="1"/>
    <col min="3" max="3" width="3.28125" style="0" customWidth="1"/>
    <col min="4" max="4" width="40.00390625" style="0" customWidth="1"/>
    <col min="5" max="5" width="10.7109375" style="0" customWidth="1"/>
    <col min="6" max="6" width="10.57421875" style="0" customWidth="1"/>
    <col min="7" max="7" width="10.7109375" style="0" customWidth="1"/>
    <col min="8" max="8" width="11.140625" style="0" customWidth="1"/>
    <col min="9" max="9" width="18.7109375" style="15" customWidth="1"/>
    <col min="10" max="11" width="9.140625" style="15" customWidth="1"/>
  </cols>
  <sheetData>
    <row r="1" spans="1:9" ht="14.25" customHeight="1">
      <c r="A1" s="139" t="s">
        <v>373</v>
      </c>
      <c r="B1" s="124"/>
      <c r="C1" s="124"/>
      <c r="D1" s="124"/>
      <c r="E1" s="108"/>
      <c r="F1" s="108"/>
      <c r="G1" s="108"/>
      <c r="H1" s="108"/>
      <c r="I1" s="114"/>
    </row>
    <row r="2" spans="1:9" ht="14.25" customHeight="1">
      <c r="A2" s="123"/>
      <c r="B2" s="108"/>
      <c r="C2" s="108"/>
      <c r="D2" s="108"/>
      <c r="E2" s="108"/>
      <c r="F2" s="108"/>
      <c r="G2" s="108"/>
      <c r="H2" s="108"/>
      <c r="I2" s="114"/>
    </row>
    <row r="3" spans="1:11" ht="13.5" customHeight="1">
      <c r="A3" s="481" t="s">
        <v>487</v>
      </c>
      <c r="B3" s="482"/>
      <c r="C3" s="482"/>
      <c r="D3" s="482"/>
      <c r="E3" s="482"/>
      <c r="F3" s="482"/>
      <c r="G3" s="482"/>
      <c r="H3" s="482"/>
      <c r="I3" s="483"/>
      <c r="J3"/>
      <c r="K3"/>
    </row>
    <row r="4" spans="1:11" ht="18.75" customHeight="1">
      <c r="A4" s="181"/>
      <c r="B4" s="182"/>
      <c r="C4" s="182"/>
      <c r="D4" s="183"/>
      <c r="E4" s="491" t="s">
        <v>33</v>
      </c>
      <c r="F4" s="492"/>
      <c r="G4" s="477" t="s">
        <v>32</v>
      </c>
      <c r="H4" s="478"/>
      <c r="I4" s="184" t="s">
        <v>330</v>
      </c>
      <c r="J4"/>
      <c r="K4"/>
    </row>
    <row r="5" spans="1:11" ht="27.75" customHeight="1">
      <c r="A5" s="497" t="s">
        <v>205</v>
      </c>
      <c r="B5" s="494" t="s">
        <v>177</v>
      </c>
      <c r="C5" s="487"/>
      <c r="D5" s="486" t="s">
        <v>178</v>
      </c>
      <c r="E5" s="476" t="s">
        <v>491</v>
      </c>
      <c r="F5" s="476" t="s">
        <v>488</v>
      </c>
      <c r="G5" s="476" t="s">
        <v>491</v>
      </c>
      <c r="H5" s="476" t="s">
        <v>488</v>
      </c>
      <c r="I5" s="479" t="s">
        <v>489</v>
      </c>
      <c r="J5"/>
      <c r="K5"/>
    </row>
    <row r="6" spans="1:12" ht="27.75" customHeight="1">
      <c r="A6" s="498"/>
      <c r="B6" s="494"/>
      <c r="C6" s="487"/>
      <c r="D6" s="486"/>
      <c r="E6" s="476"/>
      <c r="F6" s="476"/>
      <c r="G6" s="476"/>
      <c r="H6" s="476"/>
      <c r="I6" s="480"/>
      <c r="J6"/>
      <c r="K6"/>
      <c r="L6" s="23"/>
    </row>
    <row r="7" spans="1:9" ht="15" customHeight="1">
      <c r="A7" s="427" t="s">
        <v>381</v>
      </c>
      <c r="B7" s="326"/>
      <c r="C7" s="303"/>
      <c r="D7" s="303"/>
      <c r="E7" s="318">
        <f>E8+E53+E57+E61</f>
        <v>1194300</v>
      </c>
      <c r="F7" s="318">
        <f>F8+F53+F57</f>
        <v>1439510</v>
      </c>
      <c r="G7" s="318">
        <f>G8+G53+G57+G61</f>
        <v>17000</v>
      </c>
      <c r="H7" s="318">
        <f>H8+H53+H57+H61</f>
        <v>0</v>
      </c>
      <c r="I7" s="318">
        <f>I8+I53+I57+I61</f>
        <v>1439510</v>
      </c>
    </row>
    <row r="8" spans="1:11" ht="15" customHeight="1">
      <c r="A8" s="152">
        <v>1</v>
      </c>
      <c r="B8" s="428" t="s">
        <v>100</v>
      </c>
      <c r="C8" s="265"/>
      <c r="D8" s="265"/>
      <c r="E8" s="319">
        <f>SUM(E9+E30)</f>
        <v>1164300</v>
      </c>
      <c r="F8" s="319">
        <f>SUM(F9+F30)</f>
        <v>1397310</v>
      </c>
      <c r="G8" s="319">
        <f>SUM(G9+G30)</f>
        <v>17000</v>
      </c>
      <c r="H8" s="319">
        <f>SUM(H9+H30)</f>
        <v>0</v>
      </c>
      <c r="I8" s="319">
        <f>SUM(I9+I30)</f>
        <v>1397310</v>
      </c>
      <c r="J8"/>
      <c r="K8"/>
    </row>
    <row r="9" spans="1:12" ht="23.25" customHeight="1">
      <c r="A9" s="166" t="s">
        <v>265</v>
      </c>
      <c r="B9" s="328" t="s">
        <v>269</v>
      </c>
      <c r="C9" s="201"/>
      <c r="D9" s="313" t="s">
        <v>270</v>
      </c>
      <c r="E9" s="320">
        <f>SUM(E10:E29)</f>
        <v>258570</v>
      </c>
      <c r="F9" s="320">
        <f>SUM(F10:F29)</f>
        <v>258470</v>
      </c>
      <c r="G9" s="320">
        <f>SUM(G10:G29)</f>
        <v>0</v>
      </c>
      <c r="H9" s="320">
        <f>SUM(H10:H29)</f>
        <v>0</v>
      </c>
      <c r="I9" s="320">
        <f>SUM(I10:I29)</f>
        <v>258470</v>
      </c>
      <c r="J9"/>
      <c r="K9"/>
      <c r="L9" s="23"/>
    </row>
    <row r="10" spans="1:11" ht="15" customHeight="1">
      <c r="A10" s="304"/>
      <c r="B10" s="330"/>
      <c r="C10" s="210" t="s">
        <v>31</v>
      </c>
      <c r="D10" s="329" t="s">
        <v>101</v>
      </c>
      <c r="E10" s="200">
        <v>117450</v>
      </c>
      <c r="F10" s="200">
        <v>130000</v>
      </c>
      <c r="G10" s="200">
        <v>0</v>
      </c>
      <c r="H10" s="200">
        <v>0</v>
      </c>
      <c r="I10" s="200">
        <f>SUM(F10+H10)</f>
        <v>130000</v>
      </c>
      <c r="J10"/>
      <c r="K10"/>
    </row>
    <row r="11" spans="1:11" ht="15" customHeight="1">
      <c r="A11" s="304"/>
      <c r="B11" s="330"/>
      <c r="C11" s="166" t="s">
        <v>43</v>
      </c>
      <c r="D11" s="199" t="s">
        <v>51</v>
      </c>
      <c r="E11" s="200">
        <v>42550</v>
      </c>
      <c r="F11" s="200">
        <v>47600</v>
      </c>
      <c r="G11" s="200">
        <v>0</v>
      </c>
      <c r="H11" s="200">
        <v>0</v>
      </c>
      <c r="I11" s="200">
        <f aca="true" t="shared" si="0" ref="I11:I52">SUM(F11+H11)</f>
        <v>47600</v>
      </c>
      <c r="J11"/>
      <c r="K11"/>
    </row>
    <row r="12" spans="1:11" ht="15" customHeight="1">
      <c r="A12" s="304"/>
      <c r="B12" s="330"/>
      <c r="C12" s="166" t="s">
        <v>44</v>
      </c>
      <c r="D12" s="249" t="s">
        <v>18</v>
      </c>
      <c r="E12" s="200">
        <v>20250</v>
      </c>
      <c r="F12" s="200">
        <v>24400</v>
      </c>
      <c r="G12" s="200">
        <v>0</v>
      </c>
      <c r="H12" s="200">
        <v>0</v>
      </c>
      <c r="I12" s="200">
        <f t="shared" si="0"/>
        <v>24400</v>
      </c>
      <c r="J12"/>
      <c r="K12"/>
    </row>
    <row r="13" spans="1:11" ht="15" customHeight="1">
      <c r="A13" s="304"/>
      <c r="B13" s="330"/>
      <c r="C13" s="166" t="s">
        <v>45</v>
      </c>
      <c r="D13" s="249" t="s">
        <v>15</v>
      </c>
      <c r="E13" s="200">
        <v>5860</v>
      </c>
      <c r="F13" s="200">
        <v>5500</v>
      </c>
      <c r="G13" s="200">
        <v>0</v>
      </c>
      <c r="H13" s="200">
        <v>0</v>
      </c>
      <c r="I13" s="200">
        <f t="shared" si="0"/>
        <v>5500</v>
      </c>
      <c r="J13"/>
      <c r="K13"/>
    </row>
    <row r="14" spans="1:11" ht="15" customHeight="1">
      <c r="A14" s="304"/>
      <c r="B14" s="331"/>
      <c r="C14" s="166" t="s">
        <v>53</v>
      </c>
      <c r="D14" s="204" t="s">
        <v>102</v>
      </c>
      <c r="E14" s="200">
        <v>1000</v>
      </c>
      <c r="F14" s="200">
        <v>500</v>
      </c>
      <c r="G14" s="200">
        <v>0</v>
      </c>
      <c r="H14" s="200">
        <v>0</v>
      </c>
      <c r="I14" s="200">
        <f t="shared" si="0"/>
        <v>500</v>
      </c>
      <c r="J14"/>
      <c r="K14"/>
    </row>
    <row r="15" spans="1:11" ht="15" customHeight="1">
      <c r="A15" s="304"/>
      <c r="B15" s="331"/>
      <c r="C15" s="210" t="s">
        <v>54</v>
      </c>
      <c r="D15" s="315" t="s">
        <v>103</v>
      </c>
      <c r="E15" s="200">
        <v>27000</v>
      </c>
      <c r="F15" s="200">
        <v>27275</v>
      </c>
      <c r="G15" s="200">
        <v>0</v>
      </c>
      <c r="H15" s="200">
        <v>0</v>
      </c>
      <c r="I15" s="200">
        <f t="shared" si="0"/>
        <v>27275</v>
      </c>
      <c r="J15"/>
      <c r="K15"/>
    </row>
    <row r="16" spans="1:11" ht="15" customHeight="1">
      <c r="A16" s="304"/>
      <c r="B16" s="331"/>
      <c r="C16" s="166" t="s">
        <v>55</v>
      </c>
      <c r="D16" s="204" t="s">
        <v>104</v>
      </c>
      <c r="E16" s="327">
        <v>100</v>
      </c>
      <c r="F16" s="200">
        <v>100</v>
      </c>
      <c r="G16" s="200">
        <v>0</v>
      </c>
      <c r="H16" s="200">
        <v>0</v>
      </c>
      <c r="I16" s="200">
        <f t="shared" si="0"/>
        <v>100</v>
      </c>
      <c r="J16"/>
      <c r="K16"/>
    </row>
    <row r="17" spans="1:11" ht="15" customHeight="1">
      <c r="A17" s="304"/>
      <c r="B17" s="331"/>
      <c r="C17" s="166" t="s">
        <v>56</v>
      </c>
      <c r="D17" s="204" t="s">
        <v>105</v>
      </c>
      <c r="E17" s="327">
        <v>100</v>
      </c>
      <c r="F17" s="200">
        <v>100</v>
      </c>
      <c r="G17" s="200">
        <v>0</v>
      </c>
      <c r="H17" s="200">
        <v>0</v>
      </c>
      <c r="I17" s="200">
        <f t="shared" si="0"/>
        <v>100</v>
      </c>
      <c r="J17"/>
      <c r="K17"/>
    </row>
    <row r="18" spans="1:11" ht="15" customHeight="1">
      <c r="A18" s="304"/>
      <c r="B18" s="331"/>
      <c r="C18" s="166" t="s">
        <v>57</v>
      </c>
      <c r="D18" s="199" t="s">
        <v>106</v>
      </c>
      <c r="E18" s="327">
        <v>20</v>
      </c>
      <c r="F18" s="200">
        <v>35</v>
      </c>
      <c r="G18" s="200">
        <v>0</v>
      </c>
      <c r="H18" s="200">
        <v>0</v>
      </c>
      <c r="I18" s="200">
        <f t="shared" si="0"/>
        <v>35</v>
      </c>
      <c r="J18"/>
      <c r="K18"/>
    </row>
    <row r="19" spans="1:11" ht="15" customHeight="1">
      <c r="A19" s="304"/>
      <c r="B19" s="331"/>
      <c r="C19" s="210" t="s">
        <v>58</v>
      </c>
      <c r="D19" s="199" t="s">
        <v>154</v>
      </c>
      <c r="E19" s="200">
        <v>28000</v>
      </c>
      <c r="F19" s="200">
        <v>1000</v>
      </c>
      <c r="G19" s="200">
        <v>0</v>
      </c>
      <c r="H19" s="200">
        <v>0</v>
      </c>
      <c r="I19" s="200">
        <f t="shared" si="0"/>
        <v>1000</v>
      </c>
      <c r="J19"/>
      <c r="K19"/>
    </row>
    <row r="20" spans="1:11" ht="15" customHeight="1">
      <c r="A20" s="304"/>
      <c r="B20" s="331"/>
      <c r="C20" s="166" t="s">
        <v>59</v>
      </c>
      <c r="D20" s="199" t="s">
        <v>107</v>
      </c>
      <c r="E20" s="200">
        <v>2440</v>
      </c>
      <c r="F20" s="200">
        <v>5000</v>
      </c>
      <c r="G20" s="200">
        <v>0</v>
      </c>
      <c r="H20" s="200">
        <v>0</v>
      </c>
      <c r="I20" s="200">
        <f t="shared" si="0"/>
        <v>5000</v>
      </c>
      <c r="J20"/>
      <c r="K20"/>
    </row>
    <row r="21" spans="1:11" ht="15" customHeight="1">
      <c r="A21" s="304"/>
      <c r="B21" s="331"/>
      <c r="C21" s="166" t="s">
        <v>60</v>
      </c>
      <c r="D21" s="199" t="s">
        <v>357</v>
      </c>
      <c r="E21" s="200">
        <v>9000</v>
      </c>
      <c r="F21" s="200">
        <v>9000</v>
      </c>
      <c r="G21" s="200">
        <v>0</v>
      </c>
      <c r="H21" s="200">
        <v>0</v>
      </c>
      <c r="I21" s="200">
        <f t="shared" si="0"/>
        <v>9000</v>
      </c>
      <c r="J21"/>
      <c r="K21"/>
    </row>
    <row r="22" spans="1:11" ht="15" customHeight="1">
      <c r="A22" s="304"/>
      <c r="B22" s="331"/>
      <c r="C22" s="166" t="s">
        <v>61</v>
      </c>
      <c r="D22" s="190" t="s">
        <v>22</v>
      </c>
      <c r="E22" s="200">
        <v>1615</v>
      </c>
      <c r="F22" s="200">
        <v>1800</v>
      </c>
      <c r="G22" s="200">
        <v>0</v>
      </c>
      <c r="H22" s="200">
        <v>0</v>
      </c>
      <c r="I22" s="200">
        <f t="shared" si="0"/>
        <v>1800</v>
      </c>
      <c r="J22"/>
      <c r="K22"/>
    </row>
    <row r="23" spans="1:11" ht="15" customHeight="1">
      <c r="A23" s="304"/>
      <c r="B23" s="331"/>
      <c r="C23" s="166" t="s">
        <v>25</v>
      </c>
      <c r="D23" s="199" t="s">
        <v>109</v>
      </c>
      <c r="E23" s="200">
        <v>600</v>
      </c>
      <c r="F23" s="200">
        <v>600</v>
      </c>
      <c r="G23" s="200">
        <v>0</v>
      </c>
      <c r="H23" s="200">
        <v>0</v>
      </c>
      <c r="I23" s="200">
        <f t="shared" si="0"/>
        <v>600</v>
      </c>
      <c r="J23"/>
      <c r="K23"/>
    </row>
    <row r="24" spans="1:11" ht="15" customHeight="1">
      <c r="A24" s="304"/>
      <c r="B24" s="331"/>
      <c r="C24" s="166" t="s">
        <v>26</v>
      </c>
      <c r="D24" s="199" t="s">
        <v>193</v>
      </c>
      <c r="E24" s="200">
        <v>160</v>
      </c>
      <c r="F24" s="200">
        <v>160</v>
      </c>
      <c r="G24" s="200">
        <v>0</v>
      </c>
      <c r="H24" s="200">
        <v>0</v>
      </c>
      <c r="I24" s="200">
        <f t="shared" si="0"/>
        <v>160</v>
      </c>
      <c r="J24"/>
      <c r="K24"/>
    </row>
    <row r="25" spans="1:11" ht="15" customHeight="1">
      <c r="A25" s="304"/>
      <c r="B25" s="331"/>
      <c r="C25" s="161" t="s">
        <v>148</v>
      </c>
      <c r="D25" s="199" t="s">
        <v>147</v>
      </c>
      <c r="E25" s="200">
        <v>0</v>
      </c>
      <c r="F25" s="200">
        <v>2700</v>
      </c>
      <c r="G25" s="200">
        <v>0</v>
      </c>
      <c r="H25" s="200">
        <v>0</v>
      </c>
      <c r="I25" s="200">
        <f t="shared" si="0"/>
        <v>2700</v>
      </c>
      <c r="J25"/>
      <c r="K25"/>
    </row>
    <row r="26" spans="1:11" ht="15" customHeight="1">
      <c r="A26" s="304"/>
      <c r="B26" s="331"/>
      <c r="C26" s="166" t="s">
        <v>191</v>
      </c>
      <c r="D26" s="199" t="s">
        <v>228</v>
      </c>
      <c r="E26" s="200">
        <v>0</v>
      </c>
      <c r="F26" s="200">
        <v>0</v>
      </c>
      <c r="G26" s="200">
        <v>0</v>
      </c>
      <c r="H26" s="200">
        <v>0</v>
      </c>
      <c r="I26" s="200">
        <f t="shared" si="0"/>
        <v>0</v>
      </c>
      <c r="J26"/>
      <c r="K26"/>
    </row>
    <row r="27" spans="1:11" ht="15" customHeight="1">
      <c r="A27" s="304"/>
      <c r="B27" s="331"/>
      <c r="C27" s="166" t="s">
        <v>157</v>
      </c>
      <c r="D27" s="199" t="s">
        <v>349</v>
      </c>
      <c r="E27" s="200">
        <v>500</v>
      </c>
      <c r="F27" s="200">
        <v>500</v>
      </c>
      <c r="G27" s="200">
        <v>0</v>
      </c>
      <c r="H27" s="200">
        <v>0</v>
      </c>
      <c r="I27" s="200">
        <f>SUM(F27+H27)</f>
        <v>500</v>
      </c>
      <c r="J27"/>
      <c r="K27"/>
    </row>
    <row r="28" spans="1:11" ht="15" customHeight="1">
      <c r="A28" s="304"/>
      <c r="B28" s="331"/>
      <c r="C28" s="161" t="s">
        <v>415</v>
      </c>
      <c r="D28" s="199" t="s">
        <v>419</v>
      </c>
      <c r="E28" s="200">
        <v>0</v>
      </c>
      <c r="F28" s="200">
        <v>0</v>
      </c>
      <c r="G28" s="200">
        <v>0</v>
      </c>
      <c r="H28" s="200">
        <v>0</v>
      </c>
      <c r="I28" s="200">
        <f>SUM(F28+H28)</f>
        <v>0</v>
      </c>
      <c r="J28"/>
      <c r="K28"/>
    </row>
    <row r="29" spans="1:11" ht="15" customHeight="1">
      <c r="A29" s="304"/>
      <c r="B29" s="331"/>
      <c r="C29" s="166" t="s">
        <v>159</v>
      </c>
      <c r="D29" s="199" t="s">
        <v>412</v>
      </c>
      <c r="E29" s="200">
        <v>1925</v>
      </c>
      <c r="F29" s="200">
        <v>2200</v>
      </c>
      <c r="G29" s="200">
        <v>0</v>
      </c>
      <c r="H29" s="200">
        <v>0</v>
      </c>
      <c r="I29" s="200">
        <f t="shared" si="0"/>
        <v>2200</v>
      </c>
      <c r="J29"/>
      <c r="K29"/>
    </row>
    <row r="30" spans="1:11" ht="15" customHeight="1">
      <c r="A30" s="166" t="s">
        <v>266</v>
      </c>
      <c r="B30" s="328" t="s">
        <v>269</v>
      </c>
      <c r="C30" s="201"/>
      <c r="D30" s="313" t="s">
        <v>271</v>
      </c>
      <c r="E30" s="320">
        <f>SUM(E31:E52)</f>
        <v>905730</v>
      </c>
      <c r="F30" s="320">
        <f>SUM(F31:F52)</f>
        <v>1138840</v>
      </c>
      <c r="G30" s="320">
        <f>SUM(G31:G52)</f>
        <v>17000</v>
      </c>
      <c r="H30" s="320">
        <f>SUM(H31:H52)</f>
        <v>0</v>
      </c>
      <c r="I30" s="320">
        <f>SUM(I31:I52)</f>
        <v>1138840</v>
      </c>
      <c r="J30"/>
      <c r="K30"/>
    </row>
    <row r="31" spans="1:11" ht="15" customHeight="1">
      <c r="A31" s="168"/>
      <c r="B31" s="189"/>
      <c r="C31" s="166" t="s">
        <v>27</v>
      </c>
      <c r="D31" s="199" t="s">
        <v>101</v>
      </c>
      <c r="E31" s="200">
        <v>567900</v>
      </c>
      <c r="F31" s="200">
        <f>625000+83946</f>
        <v>708946</v>
      </c>
      <c r="G31" s="200">
        <v>0</v>
      </c>
      <c r="H31" s="200">
        <v>0</v>
      </c>
      <c r="I31" s="200">
        <f t="shared" si="0"/>
        <v>708946</v>
      </c>
      <c r="J31"/>
      <c r="K31"/>
    </row>
    <row r="32" spans="1:11" ht="15" customHeight="1">
      <c r="A32" s="168"/>
      <c r="B32" s="189"/>
      <c r="C32" s="166" t="s">
        <v>28</v>
      </c>
      <c r="D32" s="199" t="s">
        <v>179</v>
      </c>
      <c r="E32" s="200">
        <v>202630</v>
      </c>
      <c r="F32" s="200">
        <f>230000+29339</f>
        <v>259339</v>
      </c>
      <c r="G32" s="200">
        <v>0</v>
      </c>
      <c r="H32" s="200">
        <v>0</v>
      </c>
      <c r="I32" s="200">
        <f t="shared" si="0"/>
        <v>259339</v>
      </c>
      <c r="J32"/>
      <c r="K32"/>
    </row>
    <row r="33" spans="1:11" ht="15" customHeight="1">
      <c r="A33" s="168"/>
      <c r="B33" s="189"/>
      <c r="C33" s="166" t="s">
        <v>29</v>
      </c>
      <c r="D33" s="249" t="s">
        <v>84</v>
      </c>
      <c r="E33" s="200">
        <v>3600</v>
      </c>
      <c r="F33" s="200">
        <v>3600</v>
      </c>
      <c r="G33" s="200">
        <v>0</v>
      </c>
      <c r="H33" s="200">
        <v>0</v>
      </c>
      <c r="I33" s="200">
        <f t="shared" si="0"/>
        <v>3600</v>
      </c>
      <c r="J33"/>
      <c r="K33"/>
    </row>
    <row r="34" spans="1:11" ht="15" customHeight="1">
      <c r="A34" s="168"/>
      <c r="B34" s="189"/>
      <c r="C34" s="166" t="s">
        <v>30</v>
      </c>
      <c r="D34" s="249" t="s">
        <v>18</v>
      </c>
      <c r="E34" s="200">
        <v>1000</v>
      </c>
      <c r="F34" s="200">
        <v>1000</v>
      </c>
      <c r="G34" s="200">
        <v>0</v>
      </c>
      <c r="H34" s="200">
        <v>0</v>
      </c>
      <c r="I34" s="200">
        <f t="shared" si="0"/>
        <v>1000</v>
      </c>
      <c r="J34"/>
      <c r="K34"/>
    </row>
    <row r="35" spans="1:11" ht="15" customHeight="1">
      <c r="A35" s="168"/>
      <c r="B35" s="189"/>
      <c r="C35" s="166" t="s">
        <v>31</v>
      </c>
      <c r="D35" s="249" t="s">
        <v>15</v>
      </c>
      <c r="E35" s="200">
        <v>7000</v>
      </c>
      <c r="F35" s="200">
        <v>5500</v>
      </c>
      <c r="G35" s="200">
        <v>0</v>
      </c>
      <c r="H35" s="200">
        <v>0</v>
      </c>
      <c r="I35" s="200">
        <f t="shared" si="0"/>
        <v>5500</v>
      </c>
      <c r="J35"/>
      <c r="K35"/>
    </row>
    <row r="36" spans="1:11" ht="15" customHeight="1">
      <c r="A36" s="168"/>
      <c r="B36" s="189"/>
      <c r="C36" s="166" t="s">
        <v>43</v>
      </c>
      <c r="D36" s="249" t="s">
        <v>102</v>
      </c>
      <c r="E36" s="200">
        <v>1800</v>
      </c>
      <c r="F36" s="200">
        <v>1800</v>
      </c>
      <c r="G36" s="200">
        <v>0</v>
      </c>
      <c r="H36" s="200">
        <v>0</v>
      </c>
      <c r="I36" s="200">
        <f t="shared" si="0"/>
        <v>1800</v>
      </c>
      <c r="J36"/>
      <c r="K36"/>
    </row>
    <row r="37" spans="1:11" ht="15" customHeight="1">
      <c r="A37" s="168"/>
      <c r="B37" s="189"/>
      <c r="C37" s="166" t="s">
        <v>44</v>
      </c>
      <c r="D37" s="249" t="s">
        <v>366</v>
      </c>
      <c r="E37" s="327">
        <v>1500</v>
      </c>
      <c r="F37" s="200">
        <v>1965</v>
      </c>
      <c r="G37" s="200">
        <v>0</v>
      </c>
      <c r="H37" s="200">
        <v>0</v>
      </c>
      <c r="I37" s="200">
        <f t="shared" si="0"/>
        <v>1965</v>
      </c>
      <c r="J37"/>
      <c r="K37"/>
    </row>
    <row r="38" spans="1:9" ht="15" customHeight="1">
      <c r="A38" s="160"/>
      <c r="B38" s="162"/>
      <c r="C38" s="160">
        <v>8</v>
      </c>
      <c r="D38" s="199" t="s">
        <v>106</v>
      </c>
      <c r="E38" s="327">
        <v>905</v>
      </c>
      <c r="F38" s="200">
        <v>710</v>
      </c>
      <c r="G38" s="200">
        <v>0</v>
      </c>
      <c r="H38" s="200">
        <v>0</v>
      </c>
      <c r="I38" s="200">
        <f t="shared" si="0"/>
        <v>710</v>
      </c>
    </row>
    <row r="39" spans="1:9" ht="15" customHeight="1">
      <c r="A39" s="160"/>
      <c r="B39" s="162"/>
      <c r="C39" s="160">
        <v>9</v>
      </c>
      <c r="D39" s="199" t="s">
        <v>107</v>
      </c>
      <c r="E39" s="200">
        <v>1400</v>
      </c>
      <c r="F39" s="200">
        <v>2000</v>
      </c>
      <c r="G39" s="200">
        <v>0</v>
      </c>
      <c r="H39" s="200">
        <v>0</v>
      </c>
      <c r="I39" s="200">
        <f t="shared" si="0"/>
        <v>2000</v>
      </c>
    </row>
    <row r="40" spans="1:9" ht="15" customHeight="1">
      <c r="A40" s="160"/>
      <c r="B40" s="162"/>
      <c r="C40" s="160">
        <v>10</v>
      </c>
      <c r="D40" s="249" t="s">
        <v>357</v>
      </c>
      <c r="E40" s="200">
        <v>52800</v>
      </c>
      <c r="F40" s="200">
        <v>52800</v>
      </c>
      <c r="G40" s="200">
        <v>0</v>
      </c>
      <c r="H40" s="200">
        <v>0</v>
      </c>
      <c r="I40" s="200">
        <f t="shared" si="0"/>
        <v>52800</v>
      </c>
    </row>
    <row r="41" spans="1:9" ht="15" customHeight="1">
      <c r="A41" s="160"/>
      <c r="B41" s="162"/>
      <c r="C41" s="160">
        <v>11</v>
      </c>
      <c r="D41" s="190" t="s">
        <v>22</v>
      </c>
      <c r="E41" s="200">
        <v>7500</v>
      </c>
      <c r="F41" s="200">
        <v>8250</v>
      </c>
      <c r="G41" s="200">
        <v>0</v>
      </c>
      <c r="H41" s="200">
        <v>0</v>
      </c>
      <c r="I41" s="200">
        <f t="shared" si="0"/>
        <v>8250</v>
      </c>
    </row>
    <row r="42" spans="1:9" ht="15" customHeight="1">
      <c r="A42" s="160"/>
      <c r="B42" s="162"/>
      <c r="C42" s="160">
        <v>12</v>
      </c>
      <c r="D42" s="190" t="s">
        <v>108</v>
      </c>
      <c r="E42" s="200">
        <v>1500</v>
      </c>
      <c r="F42" s="200">
        <v>3000</v>
      </c>
      <c r="G42" s="200">
        <v>0</v>
      </c>
      <c r="H42" s="200">
        <v>0</v>
      </c>
      <c r="I42" s="200">
        <f t="shared" si="0"/>
        <v>3000</v>
      </c>
    </row>
    <row r="43" spans="1:9" ht="15" customHeight="1">
      <c r="A43" s="160"/>
      <c r="B43" s="162"/>
      <c r="C43" s="160">
        <v>14</v>
      </c>
      <c r="D43" s="199" t="s">
        <v>445</v>
      </c>
      <c r="E43" s="200">
        <v>0</v>
      </c>
      <c r="F43" s="200">
        <v>0</v>
      </c>
      <c r="G43" s="200">
        <v>0</v>
      </c>
      <c r="H43" s="200">
        <v>0</v>
      </c>
      <c r="I43" s="200">
        <f t="shared" si="0"/>
        <v>0</v>
      </c>
    </row>
    <row r="44" spans="1:9" ht="15" customHeight="1">
      <c r="A44" s="160"/>
      <c r="B44" s="162"/>
      <c r="C44" s="160">
        <v>15</v>
      </c>
      <c r="D44" s="249" t="s">
        <v>147</v>
      </c>
      <c r="E44" s="200">
        <v>5000</v>
      </c>
      <c r="F44" s="200">
        <v>13500</v>
      </c>
      <c r="G44" s="200">
        <v>0</v>
      </c>
      <c r="H44" s="200">
        <v>0</v>
      </c>
      <c r="I44" s="200">
        <f t="shared" si="0"/>
        <v>13500</v>
      </c>
    </row>
    <row r="45" spans="1:9" ht="15" customHeight="1">
      <c r="A45" s="162"/>
      <c r="B45" s="162"/>
      <c r="C45" s="160">
        <v>17</v>
      </c>
      <c r="D45" s="249" t="s">
        <v>109</v>
      </c>
      <c r="E45" s="200">
        <v>3600</v>
      </c>
      <c r="F45" s="200">
        <v>4000</v>
      </c>
      <c r="G45" s="200">
        <v>0</v>
      </c>
      <c r="H45" s="200">
        <v>0</v>
      </c>
      <c r="I45" s="200">
        <f t="shared" si="0"/>
        <v>4000</v>
      </c>
    </row>
    <row r="46" spans="1:9" ht="15" customHeight="1">
      <c r="A46" s="162"/>
      <c r="B46" s="162"/>
      <c r="C46" s="160">
        <v>18</v>
      </c>
      <c r="D46" s="204" t="s">
        <v>105</v>
      </c>
      <c r="E46" s="327">
        <v>895</v>
      </c>
      <c r="F46" s="200">
        <v>230</v>
      </c>
      <c r="G46" s="200">
        <v>0</v>
      </c>
      <c r="H46" s="200">
        <v>0</v>
      </c>
      <c r="I46" s="200">
        <f t="shared" si="0"/>
        <v>230</v>
      </c>
    </row>
    <row r="47" spans="1:9" ht="15" customHeight="1">
      <c r="A47" s="162"/>
      <c r="B47" s="162"/>
      <c r="C47" s="160">
        <v>19</v>
      </c>
      <c r="D47" s="204" t="s">
        <v>411</v>
      </c>
      <c r="E47" s="200">
        <v>0</v>
      </c>
      <c r="F47" s="200">
        <v>22500</v>
      </c>
      <c r="G47" s="200">
        <v>0</v>
      </c>
      <c r="H47" s="200">
        <v>0</v>
      </c>
      <c r="I47" s="200">
        <f t="shared" si="0"/>
        <v>22500</v>
      </c>
    </row>
    <row r="48" spans="1:9" ht="15" customHeight="1">
      <c r="A48" s="162"/>
      <c r="B48" s="162"/>
      <c r="C48" s="160">
        <v>22</v>
      </c>
      <c r="D48" s="199" t="s">
        <v>228</v>
      </c>
      <c r="E48" s="200">
        <v>0</v>
      </c>
      <c r="F48" s="200">
        <v>0</v>
      </c>
      <c r="G48" s="200">
        <v>0</v>
      </c>
      <c r="H48" s="200">
        <v>0</v>
      </c>
      <c r="I48" s="200">
        <f t="shared" si="0"/>
        <v>0</v>
      </c>
    </row>
    <row r="49" spans="1:9" ht="15" customHeight="1">
      <c r="A49" s="162"/>
      <c r="B49" s="162"/>
      <c r="C49" s="160">
        <v>23</v>
      </c>
      <c r="D49" s="199" t="s">
        <v>193</v>
      </c>
      <c r="E49" s="200">
        <v>200</v>
      </c>
      <c r="F49" s="200">
        <v>200</v>
      </c>
      <c r="G49" s="200">
        <v>0</v>
      </c>
      <c r="H49" s="200">
        <v>0</v>
      </c>
      <c r="I49" s="200">
        <f t="shared" si="0"/>
        <v>200</v>
      </c>
    </row>
    <row r="50" spans="1:9" ht="15" customHeight="1">
      <c r="A50" s="162"/>
      <c r="B50" s="162"/>
      <c r="C50" s="160">
        <v>24</v>
      </c>
      <c r="D50" s="249" t="s">
        <v>358</v>
      </c>
      <c r="E50" s="200">
        <v>30000</v>
      </c>
      <c r="F50" s="200">
        <v>33000</v>
      </c>
      <c r="G50" s="200">
        <v>0</v>
      </c>
      <c r="H50" s="200">
        <v>0</v>
      </c>
      <c r="I50" s="200">
        <f>SUM(F50+H50)</f>
        <v>33000</v>
      </c>
    </row>
    <row r="51" spans="1:9" ht="15" customHeight="1">
      <c r="A51" s="162"/>
      <c r="B51" s="162"/>
      <c r="C51" s="160">
        <v>25</v>
      </c>
      <c r="D51" s="199" t="s">
        <v>412</v>
      </c>
      <c r="E51" s="200">
        <v>16500</v>
      </c>
      <c r="F51" s="200">
        <v>16500</v>
      </c>
      <c r="G51" s="200">
        <v>0</v>
      </c>
      <c r="H51" s="200">
        <v>0</v>
      </c>
      <c r="I51" s="200">
        <f>SUM(F51+H51)</f>
        <v>16500</v>
      </c>
    </row>
    <row r="52" spans="1:9" ht="15" customHeight="1">
      <c r="A52" s="162"/>
      <c r="B52" s="162"/>
      <c r="C52" s="160">
        <v>26</v>
      </c>
      <c r="D52" s="199" t="s">
        <v>492</v>
      </c>
      <c r="E52" s="200">
        <v>0</v>
      </c>
      <c r="F52" s="200">
        <v>0</v>
      </c>
      <c r="G52" s="200">
        <v>17000</v>
      </c>
      <c r="H52" s="200">
        <v>0</v>
      </c>
      <c r="I52" s="200">
        <f t="shared" si="0"/>
        <v>0</v>
      </c>
    </row>
    <row r="53" spans="1:9" ht="15" customHeight="1">
      <c r="A53" s="152">
        <v>3</v>
      </c>
      <c r="B53" s="428" t="s">
        <v>112</v>
      </c>
      <c r="C53" s="265"/>
      <c r="D53" s="321"/>
      <c r="E53" s="319">
        <f>E54</f>
        <v>1200</v>
      </c>
      <c r="F53" s="319">
        <f>F54</f>
        <v>2200</v>
      </c>
      <c r="G53" s="319">
        <f>G54</f>
        <v>0</v>
      </c>
      <c r="H53" s="319">
        <f>H54</f>
        <v>0</v>
      </c>
      <c r="I53" s="319">
        <f>I54</f>
        <v>2200</v>
      </c>
    </row>
    <row r="54" spans="1:9" ht="15" customHeight="1">
      <c r="A54" s="166" t="s">
        <v>267</v>
      </c>
      <c r="B54" s="328" t="s">
        <v>225</v>
      </c>
      <c r="C54" s="493" t="s">
        <v>273</v>
      </c>
      <c r="D54" s="492"/>
      <c r="E54" s="320">
        <f>SUM(E55:E56)</f>
        <v>1200</v>
      </c>
      <c r="F54" s="320">
        <f>SUM(F55:F56)</f>
        <v>2200</v>
      </c>
      <c r="G54" s="320">
        <f>SUM(G55:G56)</f>
        <v>0</v>
      </c>
      <c r="H54" s="320">
        <f>SUM(H55:H56)</f>
        <v>0</v>
      </c>
      <c r="I54" s="320">
        <f>SUM(I55:I56)</f>
        <v>2200</v>
      </c>
    </row>
    <row r="55" spans="1:9" ht="15" customHeight="1">
      <c r="A55" s="168"/>
      <c r="B55" s="189"/>
      <c r="C55" s="166" t="s">
        <v>27</v>
      </c>
      <c r="D55" s="199" t="s">
        <v>256</v>
      </c>
      <c r="E55" s="455">
        <v>700</v>
      </c>
      <c r="F55" s="455">
        <v>700</v>
      </c>
      <c r="G55" s="455">
        <v>0</v>
      </c>
      <c r="H55" s="469">
        <v>0</v>
      </c>
      <c r="I55" s="200">
        <f>SUM(F55+H55)</f>
        <v>700</v>
      </c>
    </row>
    <row r="56" spans="1:9" ht="15" customHeight="1">
      <c r="A56" s="168"/>
      <c r="B56" s="189"/>
      <c r="C56" s="166" t="s">
        <v>28</v>
      </c>
      <c r="D56" s="199" t="s">
        <v>257</v>
      </c>
      <c r="E56" s="200">
        <v>500</v>
      </c>
      <c r="F56" s="200">
        <v>1500</v>
      </c>
      <c r="G56" s="200">
        <v>0</v>
      </c>
      <c r="H56" s="200">
        <v>0</v>
      </c>
      <c r="I56" s="200">
        <f>SUM(F56+H56)</f>
        <v>1500</v>
      </c>
    </row>
    <row r="57" spans="1:9" ht="15" customHeight="1">
      <c r="A57" s="152" t="s">
        <v>188</v>
      </c>
      <c r="B57" s="322" t="s">
        <v>396</v>
      </c>
      <c r="C57" s="323"/>
      <c r="D57" s="321"/>
      <c r="E57" s="319">
        <f>E58</f>
        <v>28800</v>
      </c>
      <c r="F57" s="319">
        <f>F58</f>
        <v>40000</v>
      </c>
      <c r="G57" s="319">
        <f>G58</f>
        <v>0</v>
      </c>
      <c r="H57" s="319">
        <f>H58</f>
        <v>0</v>
      </c>
      <c r="I57" s="319">
        <f>I58</f>
        <v>40000</v>
      </c>
    </row>
    <row r="58" spans="1:9" ht="15" customHeight="1">
      <c r="A58" s="166" t="s">
        <v>268</v>
      </c>
      <c r="B58" s="328" t="s">
        <v>269</v>
      </c>
      <c r="C58" s="211" t="s">
        <v>272</v>
      </c>
      <c r="D58" s="313"/>
      <c r="E58" s="320">
        <f>E59+E60</f>
        <v>28800</v>
      </c>
      <c r="F58" s="320">
        <f>F59+F60</f>
        <v>40000</v>
      </c>
      <c r="G58" s="320">
        <f>G59+G60</f>
        <v>0</v>
      </c>
      <c r="H58" s="320">
        <f>H59+H60</f>
        <v>0</v>
      </c>
      <c r="I58" s="320">
        <f>I59+I60</f>
        <v>40000</v>
      </c>
    </row>
    <row r="59" spans="1:9" ht="15" customHeight="1">
      <c r="A59" s="168"/>
      <c r="B59" s="189"/>
      <c r="C59" s="166" t="s">
        <v>27</v>
      </c>
      <c r="D59" s="199" t="s">
        <v>208</v>
      </c>
      <c r="E59" s="200">
        <v>9500</v>
      </c>
      <c r="F59" s="200">
        <v>12800</v>
      </c>
      <c r="G59" s="200">
        <v>0</v>
      </c>
      <c r="H59" s="200">
        <v>0</v>
      </c>
      <c r="I59" s="200">
        <f>SUM(F59+H59)</f>
        <v>12800</v>
      </c>
    </row>
    <row r="60" spans="1:9" ht="15" customHeight="1">
      <c r="A60" s="168"/>
      <c r="B60" s="189"/>
      <c r="C60" s="166">
        <v>2</v>
      </c>
      <c r="D60" s="199" t="s">
        <v>327</v>
      </c>
      <c r="E60" s="200">
        <v>19300</v>
      </c>
      <c r="F60" s="200">
        <v>27200</v>
      </c>
      <c r="G60" s="200">
        <v>0</v>
      </c>
      <c r="H60" s="200">
        <v>0</v>
      </c>
      <c r="I60" s="200">
        <f>SUM(F60+H60)</f>
        <v>27200</v>
      </c>
    </row>
    <row r="61" spans="1:11" s="80" customFormat="1" ht="15" customHeight="1">
      <c r="A61" s="152">
        <v>6</v>
      </c>
      <c r="B61" s="428" t="s">
        <v>314</v>
      </c>
      <c r="C61" s="265"/>
      <c r="D61" s="332"/>
      <c r="E61" s="203">
        <v>0</v>
      </c>
      <c r="F61" s="203">
        <v>0</v>
      </c>
      <c r="G61" s="203">
        <v>0</v>
      </c>
      <c r="H61" s="203">
        <v>0</v>
      </c>
      <c r="I61" s="203">
        <v>0</v>
      </c>
      <c r="J61" s="109"/>
      <c r="K61" s="109"/>
    </row>
    <row r="62" spans="1:9" ht="15" customHeight="1">
      <c r="A62" s="166" t="s">
        <v>408</v>
      </c>
      <c r="B62" s="328" t="s">
        <v>315</v>
      </c>
      <c r="C62" s="158" t="s">
        <v>405</v>
      </c>
      <c r="D62" s="313"/>
      <c r="E62" s="320">
        <v>0</v>
      </c>
      <c r="F62" s="320">
        <v>0</v>
      </c>
      <c r="G62" s="320">
        <v>0</v>
      </c>
      <c r="H62" s="320">
        <v>0</v>
      </c>
      <c r="I62" s="320">
        <v>0</v>
      </c>
    </row>
    <row r="63" spans="1:8" ht="12.75">
      <c r="A63" s="10"/>
      <c r="B63" s="4"/>
      <c r="C63" s="2"/>
      <c r="D63" s="12"/>
      <c r="E63" s="12"/>
      <c r="F63" s="13"/>
      <c r="G63" s="29"/>
      <c r="H63" s="24"/>
    </row>
    <row r="64" spans="1:8" ht="12.75">
      <c r="A64" s="10"/>
      <c r="B64" s="4"/>
      <c r="C64" s="2"/>
      <c r="D64" s="12"/>
      <c r="E64" s="12"/>
      <c r="F64" s="13"/>
      <c r="G64" s="13"/>
      <c r="H64" s="24"/>
    </row>
    <row r="65" spans="1:8" ht="12.75">
      <c r="A65" s="10"/>
      <c r="B65" s="4"/>
      <c r="C65" s="2"/>
      <c r="D65" s="12"/>
      <c r="E65" s="12"/>
      <c r="F65" s="13"/>
      <c r="G65" s="13"/>
      <c r="H65" s="24"/>
    </row>
    <row r="66" spans="1:8" ht="12.75">
      <c r="A66" s="10"/>
      <c r="B66" s="4"/>
      <c r="C66" s="2"/>
      <c r="D66" s="12"/>
      <c r="E66" s="12"/>
      <c r="F66" s="13"/>
      <c r="G66" s="13"/>
      <c r="H66" s="24"/>
    </row>
    <row r="67" spans="1:8" ht="12.75">
      <c r="A67" s="10"/>
      <c r="B67" s="4"/>
      <c r="C67" s="2"/>
      <c r="D67" s="12"/>
      <c r="E67" s="12"/>
      <c r="F67" s="13"/>
      <c r="G67" s="13"/>
      <c r="H67" s="24"/>
    </row>
    <row r="68" spans="1:8" ht="12.75">
      <c r="A68" s="10"/>
      <c r="B68" s="4"/>
      <c r="C68" s="2"/>
      <c r="D68" s="12"/>
      <c r="E68" s="12"/>
      <c r="F68" s="13"/>
      <c r="G68" s="13"/>
      <c r="H68" s="24"/>
    </row>
    <row r="69" spans="1:8" ht="12.75">
      <c r="A69" s="10"/>
      <c r="B69" s="4"/>
      <c r="C69" s="2"/>
      <c r="D69" s="12"/>
      <c r="E69" s="12"/>
      <c r="F69" s="13"/>
      <c r="G69" s="13"/>
      <c r="H69" s="24"/>
    </row>
    <row r="70" spans="1:8" ht="12.75">
      <c r="A70" s="10"/>
      <c r="B70" s="4"/>
      <c r="C70" s="2"/>
      <c r="D70" s="12"/>
      <c r="E70" s="12"/>
      <c r="F70" s="13"/>
      <c r="G70" s="13"/>
      <c r="H70" s="24"/>
    </row>
    <row r="71" spans="1:8" ht="12.75">
      <c r="A71" s="10"/>
      <c r="B71" s="4"/>
      <c r="C71" s="2"/>
      <c r="D71" s="12"/>
      <c r="E71" s="12"/>
      <c r="F71" s="13"/>
      <c r="G71" s="13"/>
      <c r="H71" s="24"/>
    </row>
    <row r="72" spans="1:8" ht="12.75">
      <c r="A72" s="10"/>
      <c r="B72" s="4"/>
      <c r="C72" s="2"/>
      <c r="D72" s="12"/>
      <c r="E72" s="12"/>
      <c r="F72" s="13"/>
      <c r="G72" s="13"/>
      <c r="H72" s="24"/>
    </row>
    <row r="73" spans="1:11" s="11" customFormat="1" ht="12.75">
      <c r="A73" s="10"/>
      <c r="B73" s="4"/>
      <c r="C73" s="2"/>
      <c r="D73" s="12"/>
      <c r="E73" s="12"/>
      <c r="F73" s="13"/>
      <c r="G73" s="13"/>
      <c r="H73" s="13"/>
      <c r="I73" s="16"/>
      <c r="J73" s="16"/>
      <c r="K73" s="16"/>
    </row>
    <row r="74" spans="1:11" s="11" customFormat="1" ht="12.75">
      <c r="A74" s="10"/>
      <c r="B74" s="4"/>
      <c r="C74" s="2"/>
      <c r="D74" s="12"/>
      <c r="E74" s="12"/>
      <c r="F74" s="13"/>
      <c r="G74" s="13"/>
      <c r="H74" s="13"/>
      <c r="I74" s="16"/>
      <c r="J74" s="16"/>
      <c r="K74" s="16"/>
    </row>
    <row r="75" spans="1:11" s="11" customFormat="1" ht="12.75">
      <c r="A75" s="10"/>
      <c r="B75" s="4"/>
      <c r="C75" s="2"/>
      <c r="D75" s="12"/>
      <c r="E75" s="12"/>
      <c r="F75" s="13"/>
      <c r="G75" s="13"/>
      <c r="H75" s="13"/>
      <c r="I75" s="16"/>
      <c r="J75" s="16"/>
      <c r="K75" s="16"/>
    </row>
    <row r="76" spans="1:11" s="11" customFormat="1" ht="12.75">
      <c r="A76" s="10"/>
      <c r="B76" s="4"/>
      <c r="C76" s="2"/>
      <c r="D76" s="12"/>
      <c r="E76" s="12"/>
      <c r="F76" s="13"/>
      <c r="G76" s="13"/>
      <c r="H76" s="13"/>
      <c r="I76" s="16"/>
      <c r="J76" s="16"/>
      <c r="K76" s="16"/>
    </row>
    <row r="77" spans="1:11" s="11" customFormat="1" ht="12.75">
      <c r="A77" s="10"/>
      <c r="B77" s="4"/>
      <c r="C77" s="2"/>
      <c r="D77" s="12"/>
      <c r="E77" s="12"/>
      <c r="F77" s="13"/>
      <c r="G77" s="13"/>
      <c r="H77" s="13"/>
      <c r="I77" s="16"/>
      <c r="J77" s="16"/>
      <c r="K77" s="16"/>
    </row>
    <row r="78" spans="1:11" s="11" customFormat="1" ht="12.75">
      <c r="A78" s="10"/>
      <c r="B78" s="4"/>
      <c r="C78" s="2"/>
      <c r="D78" s="12"/>
      <c r="E78" s="12"/>
      <c r="F78" s="13"/>
      <c r="G78" s="13"/>
      <c r="H78" s="13"/>
      <c r="I78" s="16"/>
      <c r="J78" s="16"/>
      <c r="K78" s="16"/>
    </row>
    <row r="79" spans="1:11" s="11" customFormat="1" ht="12.75">
      <c r="A79" s="10"/>
      <c r="B79" s="4"/>
      <c r="C79" s="2"/>
      <c r="D79" s="12"/>
      <c r="E79" s="12"/>
      <c r="F79" s="13"/>
      <c r="G79" s="13"/>
      <c r="H79" s="13"/>
      <c r="I79" s="16"/>
      <c r="J79" s="16"/>
      <c r="K79" s="16"/>
    </row>
    <row r="80" spans="1:11" s="11" customFormat="1" ht="12.75">
      <c r="A80" s="10"/>
      <c r="B80" s="4"/>
      <c r="C80" s="2"/>
      <c r="D80" s="12"/>
      <c r="E80" s="12"/>
      <c r="F80" s="13"/>
      <c r="G80" s="13"/>
      <c r="H80" s="13"/>
      <c r="I80" s="16"/>
      <c r="J80" s="16"/>
      <c r="K80" s="16"/>
    </row>
    <row r="83" ht="12.75">
      <c r="H83" s="17"/>
    </row>
    <row r="84" ht="12.75">
      <c r="H84" s="17"/>
    </row>
    <row r="85" spans="7:8" ht="12.75">
      <c r="G85" s="3"/>
      <c r="H85" s="17"/>
    </row>
    <row r="86" spans="7:8" ht="12.75">
      <c r="G86" s="3"/>
      <c r="H86" s="17"/>
    </row>
    <row r="89" ht="12.75">
      <c r="F89" s="3"/>
    </row>
  </sheetData>
  <sheetProtection/>
  <mergeCells count="13">
    <mergeCell ref="C54:D54"/>
    <mergeCell ref="E4:F4"/>
    <mergeCell ref="E5:E6"/>
    <mergeCell ref="H5:H6"/>
    <mergeCell ref="A3:I3"/>
    <mergeCell ref="A5:A6"/>
    <mergeCell ref="B5:B6"/>
    <mergeCell ref="C5:C6"/>
    <mergeCell ref="G5:G6"/>
    <mergeCell ref="D5:D6"/>
    <mergeCell ref="F5:F6"/>
    <mergeCell ref="I5:I6"/>
    <mergeCell ref="G4:H4"/>
  </mergeCells>
  <printOptions horizontalCentered="1"/>
  <pageMargins left="0.7874015748031497" right="0.7874015748031497" top="0.984251968503937" bottom="0.8661417322834646" header="0.5118110236220472" footer="0.5118110236220472"/>
  <pageSetup firstPageNumber="10" useFirstPageNumber="1" fitToHeight="1" fitToWidth="1" horizontalDpi="600" verticalDpi="600" orientation="landscape" paperSize="9" scale="48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SheetLayoutView="100" zoomScalePageLayoutView="75" workbookViewId="0" topLeftCell="A1">
      <selection activeCell="H2" sqref="H2"/>
    </sheetView>
  </sheetViews>
  <sheetFormatPr defaultColWidth="9.140625" defaultRowHeight="12.75"/>
  <cols>
    <col min="1" max="1" width="4.28125" style="61" customWidth="1"/>
    <col min="2" max="2" width="9.7109375" style="62" customWidth="1"/>
    <col min="3" max="3" width="3.421875" style="62" customWidth="1"/>
    <col min="4" max="4" width="51.140625" style="62" customWidth="1"/>
    <col min="5" max="5" width="10.421875" style="63" customWidth="1"/>
    <col min="6" max="6" width="10.421875" style="62" customWidth="1"/>
    <col min="7" max="7" width="10.57421875" style="62" customWidth="1"/>
    <col min="8" max="8" width="11.421875" style="64" customWidth="1"/>
    <col min="9" max="9" width="17.00390625" style="62" customWidth="1"/>
    <col min="10" max="16384" width="9.140625" style="62" customWidth="1"/>
  </cols>
  <sheetData>
    <row r="1" spans="1:9" ht="15" customHeight="1">
      <c r="A1" s="139" t="s">
        <v>374</v>
      </c>
      <c r="B1" s="124"/>
      <c r="C1" s="124"/>
      <c r="D1" s="124"/>
      <c r="E1" s="125"/>
      <c r="F1" s="126"/>
      <c r="G1" s="126"/>
      <c r="H1" s="127"/>
      <c r="I1" s="126"/>
    </row>
    <row r="2" spans="1:9" ht="15" customHeight="1">
      <c r="A2" s="121"/>
      <c r="B2" s="124"/>
      <c r="C2" s="124"/>
      <c r="D2" s="124"/>
      <c r="E2" s="125"/>
      <c r="F2" s="126"/>
      <c r="G2" s="126"/>
      <c r="H2" s="127"/>
      <c r="I2" s="126"/>
    </row>
    <row r="3" spans="1:9" ht="15" customHeight="1">
      <c r="A3" s="481" t="s">
        <v>487</v>
      </c>
      <c r="B3" s="482"/>
      <c r="C3" s="482"/>
      <c r="D3" s="482"/>
      <c r="E3" s="482"/>
      <c r="F3" s="482"/>
      <c r="G3" s="482"/>
      <c r="H3" s="482"/>
      <c r="I3" s="483"/>
    </row>
    <row r="4" spans="1:9" ht="15.75" customHeight="1">
      <c r="A4" s="181"/>
      <c r="B4" s="182"/>
      <c r="C4" s="182"/>
      <c r="D4" s="183"/>
      <c r="E4" s="491" t="s">
        <v>33</v>
      </c>
      <c r="F4" s="492"/>
      <c r="G4" s="477" t="s">
        <v>32</v>
      </c>
      <c r="H4" s="478"/>
      <c r="I4" s="184" t="s">
        <v>330</v>
      </c>
    </row>
    <row r="5" spans="1:9" ht="27.75" customHeight="1">
      <c r="A5" s="497" t="s">
        <v>205</v>
      </c>
      <c r="B5" s="494" t="s">
        <v>177</v>
      </c>
      <c r="C5" s="487"/>
      <c r="D5" s="486" t="s">
        <v>178</v>
      </c>
      <c r="E5" s="476" t="s">
        <v>491</v>
      </c>
      <c r="F5" s="476" t="s">
        <v>488</v>
      </c>
      <c r="G5" s="476" t="s">
        <v>491</v>
      </c>
      <c r="H5" s="476" t="s">
        <v>488</v>
      </c>
      <c r="I5" s="479" t="s">
        <v>489</v>
      </c>
    </row>
    <row r="6" spans="1:9" ht="27.75" customHeight="1">
      <c r="A6" s="498"/>
      <c r="B6" s="494"/>
      <c r="C6" s="487"/>
      <c r="D6" s="486"/>
      <c r="E6" s="476"/>
      <c r="F6" s="476"/>
      <c r="G6" s="476"/>
      <c r="H6" s="476"/>
      <c r="I6" s="480"/>
    </row>
    <row r="7" spans="1:9" ht="15" customHeight="1">
      <c r="A7" s="427" t="s">
        <v>380</v>
      </c>
      <c r="B7" s="326"/>
      <c r="C7" s="333"/>
      <c r="D7" s="303"/>
      <c r="E7" s="297">
        <f>E8+E47+E51+E54+E55</f>
        <v>733064</v>
      </c>
      <c r="F7" s="297">
        <f>F8+F47+F51+F54+F55</f>
        <v>789950</v>
      </c>
      <c r="G7" s="297">
        <f>G8+G47+G51+G54+G55</f>
        <v>0</v>
      </c>
      <c r="H7" s="297">
        <f>H8+H47+H51+H54+H55</f>
        <v>0</v>
      </c>
      <c r="I7" s="297">
        <f>I8+I47+I51+I54+I55</f>
        <v>789950</v>
      </c>
    </row>
    <row r="8" spans="1:9" ht="15" customHeight="1">
      <c r="A8" s="152">
        <v>1</v>
      </c>
      <c r="B8" s="428" t="s">
        <v>11</v>
      </c>
      <c r="C8" s="334"/>
      <c r="D8" s="265"/>
      <c r="E8" s="324">
        <f>E9+E45</f>
        <v>731131</v>
      </c>
      <c r="F8" s="324">
        <f>F9+F45</f>
        <v>787867</v>
      </c>
      <c r="G8" s="324">
        <f>G9+G45</f>
        <v>0</v>
      </c>
      <c r="H8" s="324">
        <f>H9+H45</f>
        <v>0</v>
      </c>
      <c r="I8" s="324">
        <f>I9+I45</f>
        <v>787867</v>
      </c>
    </row>
    <row r="9" spans="1:9" ht="15" customHeight="1">
      <c r="A9" s="161" t="s">
        <v>261</v>
      </c>
      <c r="B9" s="328" t="s">
        <v>258</v>
      </c>
      <c r="C9" s="495" t="s">
        <v>259</v>
      </c>
      <c r="D9" s="496"/>
      <c r="E9" s="245">
        <f>SUM(E10:E44)</f>
        <v>730174</v>
      </c>
      <c r="F9" s="245">
        <f>SUM(F10:F44)</f>
        <v>786917</v>
      </c>
      <c r="G9" s="245">
        <f>SUM(G10:G44)</f>
        <v>0</v>
      </c>
      <c r="H9" s="245">
        <f>SUM(H10:H44)</f>
        <v>0</v>
      </c>
      <c r="I9" s="245">
        <f>SUM(I10:I44)</f>
        <v>786917</v>
      </c>
    </row>
    <row r="10" spans="1:9" ht="15" customHeight="1">
      <c r="A10" s="168"/>
      <c r="B10" s="189"/>
      <c r="C10" s="484" t="s">
        <v>27</v>
      </c>
      <c r="D10" s="199" t="s">
        <v>344</v>
      </c>
      <c r="E10" s="338">
        <v>51600</v>
      </c>
      <c r="F10" s="325">
        <v>54720</v>
      </c>
      <c r="G10" s="305">
        <v>0</v>
      </c>
      <c r="H10" s="305">
        <v>0</v>
      </c>
      <c r="I10" s="465">
        <f>SUM(F10+H10)</f>
        <v>54720</v>
      </c>
    </row>
    <row r="11" spans="1:9" ht="15" customHeight="1">
      <c r="A11" s="168"/>
      <c r="B11" s="189"/>
      <c r="C11" s="485"/>
      <c r="D11" s="199" t="s">
        <v>345</v>
      </c>
      <c r="E11" s="338">
        <v>289800</v>
      </c>
      <c r="F11" s="325">
        <v>331980</v>
      </c>
      <c r="G11" s="305">
        <v>0</v>
      </c>
      <c r="H11" s="305">
        <v>0</v>
      </c>
      <c r="I11" s="465">
        <f aca="true" t="shared" si="0" ref="I11:I44">SUM(F11+H11)</f>
        <v>331980</v>
      </c>
    </row>
    <row r="12" spans="1:9" ht="15" customHeight="1">
      <c r="A12" s="168"/>
      <c r="B12" s="189"/>
      <c r="C12" s="166" t="s">
        <v>28</v>
      </c>
      <c r="D12" s="190" t="s">
        <v>179</v>
      </c>
      <c r="E12" s="338">
        <v>127038</v>
      </c>
      <c r="F12" s="325">
        <v>145155</v>
      </c>
      <c r="G12" s="305">
        <v>0</v>
      </c>
      <c r="H12" s="305">
        <v>0</v>
      </c>
      <c r="I12" s="465">
        <f t="shared" si="0"/>
        <v>145155</v>
      </c>
    </row>
    <row r="13" spans="1:9" ht="15" customHeight="1">
      <c r="A13" s="168"/>
      <c r="B13" s="189"/>
      <c r="C13" s="166" t="s">
        <v>29</v>
      </c>
      <c r="D13" s="190" t="s">
        <v>348</v>
      </c>
      <c r="E13" s="338">
        <v>300</v>
      </c>
      <c r="F13" s="325">
        <v>300</v>
      </c>
      <c r="G13" s="305">
        <v>0</v>
      </c>
      <c r="H13" s="305">
        <v>0</v>
      </c>
      <c r="I13" s="465">
        <f t="shared" si="0"/>
        <v>300</v>
      </c>
    </row>
    <row r="14" spans="1:9" ht="15" customHeight="1">
      <c r="A14" s="168"/>
      <c r="B14" s="189"/>
      <c r="C14" s="166" t="s">
        <v>30</v>
      </c>
      <c r="D14" s="190" t="s">
        <v>18</v>
      </c>
      <c r="E14" s="338">
        <v>41034</v>
      </c>
      <c r="F14" s="325">
        <v>47736</v>
      </c>
      <c r="G14" s="305">
        <v>0</v>
      </c>
      <c r="H14" s="305">
        <v>0</v>
      </c>
      <c r="I14" s="465">
        <f t="shared" si="0"/>
        <v>47736</v>
      </c>
    </row>
    <row r="15" spans="1:9" ht="15" customHeight="1">
      <c r="A15" s="168"/>
      <c r="B15" s="189"/>
      <c r="C15" s="166" t="s">
        <v>31</v>
      </c>
      <c r="D15" s="190" t="s">
        <v>15</v>
      </c>
      <c r="E15" s="338">
        <v>14000</v>
      </c>
      <c r="F15" s="325">
        <v>19000</v>
      </c>
      <c r="G15" s="305">
        <v>0</v>
      </c>
      <c r="H15" s="305">
        <v>0</v>
      </c>
      <c r="I15" s="465">
        <f t="shared" si="0"/>
        <v>19000</v>
      </c>
    </row>
    <row r="16" spans="1:9" ht="15" customHeight="1">
      <c r="A16" s="168"/>
      <c r="B16" s="189"/>
      <c r="C16" s="160">
        <v>6</v>
      </c>
      <c r="D16" s="162" t="s">
        <v>346</v>
      </c>
      <c r="E16" s="338">
        <v>3000</v>
      </c>
      <c r="F16" s="325">
        <v>3000</v>
      </c>
      <c r="G16" s="305">
        <v>0</v>
      </c>
      <c r="H16" s="305">
        <v>0</v>
      </c>
      <c r="I16" s="465">
        <f t="shared" si="0"/>
        <v>3000</v>
      </c>
    </row>
    <row r="17" spans="1:9" ht="15" customHeight="1">
      <c r="A17" s="252"/>
      <c r="B17" s="339"/>
      <c r="C17" s="340" t="s">
        <v>44</v>
      </c>
      <c r="D17" s="199" t="s">
        <v>85</v>
      </c>
      <c r="E17" s="338">
        <v>3300</v>
      </c>
      <c r="F17" s="325">
        <v>2947</v>
      </c>
      <c r="G17" s="305">
        <v>0</v>
      </c>
      <c r="H17" s="305">
        <v>0</v>
      </c>
      <c r="I17" s="465">
        <f t="shared" si="0"/>
        <v>2947</v>
      </c>
    </row>
    <row r="18" spans="1:9" ht="15" customHeight="1">
      <c r="A18" s="168"/>
      <c r="B18" s="189"/>
      <c r="C18" s="166" t="s">
        <v>45</v>
      </c>
      <c r="D18" s="190" t="s">
        <v>189</v>
      </c>
      <c r="E18" s="338">
        <v>42000</v>
      </c>
      <c r="F18" s="325">
        <v>20000</v>
      </c>
      <c r="G18" s="305">
        <v>0</v>
      </c>
      <c r="H18" s="305">
        <v>0</v>
      </c>
      <c r="I18" s="465">
        <f t="shared" si="0"/>
        <v>20000</v>
      </c>
    </row>
    <row r="19" spans="1:9" ht="15" customHeight="1">
      <c r="A19" s="168"/>
      <c r="B19" s="189"/>
      <c r="C19" s="166" t="s">
        <v>53</v>
      </c>
      <c r="D19" s="199" t="s">
        <v>209</v>
      </c>
      <c r="E19" s="338">
        <v>1500</v>
      </c>
      <c r="F19" s="325">
        <v>1500</v>
      </c>
      <c r="G19" s="305">
        <v>0</v>
      </c>
      <c r="H19" s="305">
        <v>0</v>
      </c>
      <c r="I19" s="465">
        <f t="shared" si="0"/>
        <v>1500</v>
      </c>
    </row>
    <row r="20" spans="1:9" ht="15" customHeight="1">
      <c r="A20" s="168"/>
      <c r="B20" s="189"/>
      <c r="C20" s="166" t="s">
        <v>54</v>
      </c>
      <c r="D20" s="190" t="s">
        <v>47</v>
      </c>
      <c r="E20" s="338">
        <v>4349</v>
      </c>
      <c r="F20" s="325">
        <v>4349</v>
      </c>
      <c r="G20" s="305">
        <v>0</v>
      </c>
      <c r="H20" s="305">
        <v>0</v>
      </c>
      <c r="I20" s="465">
        <f t="shared" si="0"/>
        <v>4349</v>
      </c>
    </row>
    <row r="21" spans="1:9" ht="15" customHeight="1">
      <c r="A21" s="252"/>
      <c r="B21" s="339"/>
      <c r="C21" s="340" t="s">
        <v>55</v>
      </c>
      <c r="D21" s="199" t="s">
        <v>20</v>
      </c>
      <c r="E21" s="338">
        <v>21000</v>
      </c>
      <c r="F21" s="325">
        <v>14000</v>
      </c>
      <c r="G21" s="305">
        <v>0</v>
      </c>
      <c r="H21" s="305">
        <v>0</v>
      </c>
      <c r="I21" s="465">
        <f t="shared" si="0"/>
        <v>14000</v>
      </c>
    </row>
    <row r="22" spans="1:9" ht="15" customHeight="1">
      <c r="A22" s="168"/>
      <c r="B22" s="189"/>
      <c r="C22" s="513" t="s">
        <v>56</v>
      </c>
      <c r="D22" s="190" t="s">
        <v>190</v>
      </c>
      <c r="E22" s="338">
        <v>51377</v>
      </c>
      <c r="F22" s="325">
        <v>53130</v>
      </c>
      <c r="G22" s="305">
        <v>0</v>
      </c>
      <c r="H22" s="305">
        <v>0</v>
      </c>
      <c r="I22" s="465">
        <f t="shared" si="0"/>
        <v>53130</v>
      </c>
    </row>
    <row r="23" spans="1:9" ht="15" customHeight="1">
      <c r="A23" s="168"/>
      <c r="B23" s="189"/>
      <c r="C23" s="514"/>
      <c r="D23" s="337" t="s">
        <v>448</v>
      </c>
      <c r="E23" s="338">
        <v>2000</v>
      </c>
      <c r="F23" s="325">
        <v>2000</v>
      </c>
      <c r="G23" s="305">
        <v>0</v>
      </c>
      <c r="H23" s="305">
        <v>0</v>
      </c>
      <c r="I23" s="465">
        <f t="shared" si="0"/>
        <v>2000</v>
      </c>
    </row>
    <row r="24" spans="1:9" ht="15" customHeight="1">
      <c r="A24" s="168"/>
      <c r="B24" s="189"/>
      <c r="C24" s="161" t="s">
        <v>155</v>
      </c>
      <c r="D24" s="190" t="s">
        <v>215</v>
      </c>
      <c r="E24" s="338">
        <v>17956</v>
      </c>
      <c r="F24" s="325">
        <v>18570</v>
      </c>
      <c r="G24" s="305">
        <v>0</v>
      </c>
      <c r="H24" s="305">
        <v>0</v>
      </c>
      <c r="I24" s="465">
        <f t="shared" si="0"/>
        <v>18570</v>
      </c>
    </row>
    <row r="25" spans="1:9" ht="15" customHeight="1">
      <c r="A25" s="168"/>
      <c r="B25" s="189"/>
      <c r="C25" s="161" t="s">
        <v>57</v>
      </c>
      <c r="D25" s="190" t="s">
        <v>16</v>
      </c>
      <c r="E25" s="338">
        <v>1050</v>
      </c>
      <c r="F25" s="325">
        <v>1010</v>
      </c>
      <c r="G25" s="305">
        <v>0</v>
      </c>
      <c r="H25" s="305">
        <v>0</v>
      </c>
      <c r="I25" s="465">
        <f t="shared" si="0"/>
        <v>1010</v>
      </c>
    </row>
    <row r="26" spans="1:9" ht="15" customHeight="1">
      <c r="A26" s="168"/>
      <c r="B26" s="189"/>
      <c r="C26" s="166" t="s">
        <v>58</v>
      </c>
      <c r="D26" s="190" t="s">
        <v>17</v>
      </c>
      <c r="E26" s="338">
        <v>400</v>
      </c>
      <c r="F26" s="325">
        <v>400</v>
      </c>
      <c r="G26" s="305">
        <v>0</v>
      </c>
      <c r="H26" s="305">
        <v>0</v>
      </c>
      <c r="I26" s="465">
        <f t="shared" si="0"/>
        <v>400</v>
      </c>
    </row>
    <row r="27" spans="1:9" ht="15" customHeight="1">
      <c r="A27" s="168"/>
      <c r="B27" s="189"/>
      <c r="C27" s="166" t="s">
        <v>59</v>
      </c>
      <c r="D27" s="190" t="s">
        <v>21</v>
      </c>
      <c r="E27" s="338">
        <v>21120</v>
      </c>
      <c r="F27" s="325">
        <v>21120</v>
      </c>
      <c r="G27" s="305">
        <v>0</v>
      </c>
      <c r="H27" s="305">
        <v>0</v>
      </c>
      <c r="I27" s="465">
        <f t="shared" si="0"/>
        <v>21120</v>
      </c>
    </row>
    <row r="28" spans="1:9" ht="15" customHeight="1">
      <c r="A28" s="160"/>
      <c r="B28" s="189"/>
      <c r="C28" s="166" t="s">
        <v>60</v>
      </c>
      <c r="D28" s="190" t="s">
        <v>22</v>
      </c>
      <c r="E28" s="338">
        <v>4700</v>
      </c>
      <c r="F28" s="325">
        <v>5300</v>
      </c>
      <c r="G28" s="305">
        <v>0</v>
      </c>
      <c r="H28" s="305">
        <v>0</v>
      </c>
      <c r="I28" s="465">
        <f t="shared" si="0"/>
        <v>5300</v>
      </c>
    </row>
    <row r="29" spans="1:9" ht="15" customHeight="1">
      <c r="A29" s="160"/>
      <c r="B29" s="189"/>
      <c r="C29" s="166" t="s">
        <v>62</v>
      </c>
      <c r="D29" s="190" t="s">
        <v>86</v>
      </c>
      <c r="E29" s="338">
        <v>1150</v>
      </c>
      <c r="F29" s="325">
        <v>1150</v>
      </c>
      <c r="G29" s="305">
        <v>0</v>
      </c>
      <c r="H29" s="305">
        <v>0</v>
      </c>
      <c r="I29" s="465">
        <f t="shared" si="0"/>
        <v>1150</v>
      </c>
    </row>
    <row r="30" spans="1:9" ht="15" customHeight="1">
      <c r="A30" s="160"/>
      <c r="B30" s="189"/>
      <c r="C30" s="161" t="s">
        <v>26</v>
      </c>
      <c r="D30" s="190" t="s">
        <v>421</v>
      </c>
      <c r="E30" s="338">
        <v>0</v>
      </c>
      <c r="F30" s="325">
        <v>0</v>
      </c>
      <c r="G30" s="305">
        <v>0</v>
      </c>
      <c r="H30" s="305">
        <v>0</v>
      </c>
      <c r="I30" s="465">
        <f t="shared" si="0"/>
        <v>0</v>
      </c>
    </row>
    <row r="31" spans="1:9" ht="15" customHeight="1">
      <c r="A31" s="160"/>
      <c r="B31" s="189"/>
      <c r="C31" s="220" t="s">
        <v>449</v>
      </c>
      <c r="D31" s="336" t="s">
        <v>450</v>
      </c>
      <c r="E31" s="338">
        <v>7500</v>
      </c>
      <c r="F31" s="325">
        <v>10000</v>
      </c>
      <c r="G31" s="305">
        <v>0</v>
      </c>
      <c r="H31" s="305">
        <v>0</v>
      </c>
      <c r="I31" s="465">
        <f t="shared" si="0"/>
        <v>10000</v>
      </c>
    </row>
    <row r="32" spans="1:9" ht="15" customHeight="1">
      <c r="A32" s="160"/>
      <c r="B32" s="189"/>
      <c r="C32" s="166" t="s">
        <v>148</v>
      </c>
      <c r="D32" s="169" t="s">
        <v>147</v>
      </c>
      <c r="E32" s="338">
        <v>3500</v>
      </c>
      <c r="F32" s="325">
        <v>3600</v>
      </c>
      <c r="G32" s="305">
        <v>0</v>
      </c>
      <c r="H32" s="305">
        <v>0</v>
      </c>
      <c r="I32" s="465">
        <f t="shared" si="0"/>
        <v>3600</v>
      </c>
    </row>
    <row r="33" spans="1:9" ht="15" customHeight="1">
      <c r="A33" s="160"/>
      <c r="B33" s="189"/>
      <c r="C33" s="166" t="s">
        <v>410</v>
      </c>
      <c r="D33" s="169" t="s">
        <v>411</v>
      </c>
      <c r="E33" s="338">
        <v>0</v>
      </c>
      <c r="F33" s="325">
        <v>0</v>
      </c>
      <c r="G33" s="305">
        <v>0</v>
      </c>
      <c r="H33" s="305">
        <v>0</v>
      </c>
      <c r="I33" s="465">
        <f t="shared" si="0"/>
        <v>0</v>
      </c>
    </row>
    <row r="34" spans="1:9" s="65" customFormat="1" ht="15" customHeight="1">
      <c r="A34" s="160"/>
      <c r="B34" s="162"/>
      <c r="C34" s="166" t="s">
        <v>163</v>
      </c>
      <c r="D34" s="199" t="s">
        <v>156</v>
      </c>
      <c r="E34" s="338">
        <v>1000</v>
      </c>
      <c r="F34" s="325">
        <v>1000</v>
      </c>
      <c r="G34" s="325">
        <v>0</v>
      </c>
      <c r="H34" s="325">
        <v>0</v>
      </c>
      <c r="I34" s="465">
        <f t="shared" si="0"/>
        <v>1000</v>
      </c>
    </row>
    <row r="35" spans="1:9" s="65" customFormat="1" ht="15" customHeight="1">
      <c r="A35" s="160"/>
      <c r="B35" s="162"/>
      <c r="C35" s="166" t="s">
        <v>191</v>
      </c>
      <c r="D35" s="199" t="s">
        <v>228</v>
      </c>
      <c r="E35" s="338">
        <v>2000</v>
      </c>
      <c r="F35" s="325">
        <v>3000</v>
      </c>
      <c r="G35" s="250">
        <v>0</v>
      </c>
      <c r="H35" s="250">
        <v>0</v>
      </c>
      <c r="I35" s="465">
        <f t="shared" si="0"/>
        <v>3000</v>
      </c>
    </row>
    <row r="36" spans="1:9" s="65" customFormat="1" ht="15" customHeight="1">
      <c r="A36" s="160"/>
      <c r="B36" s="162"/>
      <c r="C36" s="166" t="s">
        <v>157</v>
      </c>
      <c r="D36" s="199" t="s">
        <v>161</v>
      </c>
      <c r="E36" s="338">
        <v>1000</v>
      </c>
      <c r="F36" s="325">
        <v>1000</v>
      </c>
      <c r="G36" s="250">
        <v>0</v>
      </c>
      <c r="H36" s="250">
        <v>0</v>
      </c>
      <c r="I36" s="465">
        <f t="shared" si="0"/>
        <v>1000</v>
      </c>
    </row>
    <row r="37" spans="1:9" s="65" customFormat="1" ht="15" customHeight="1">
      <c r="A37" s="160"/>
      <c r="B37" s="162"/>
      <c r="C37" s="166" t="s">
        <v>415</v>
      </c>
      <c r="D37" s="199" t="s">
        <v>416</v>
      </c>
      <c r="E37" s="338">
        <v>0</v>
      </c>
      <c r="F37" s="325">
        <v>0</v>
      </c>
      <c r="G37" s="250">
        <v>0</v>
      </c>
      <c r="H37" s="250">
        <v>0</v>
      </c>
      <c r="I37" s="465">
        <f t="shared" si="0"/>
        <v>0</v>
      </c>
    </row>
    <row r="38" spans="1:9" s="65" customFormat="1" ht="15" customHeight="1">
      <c r="A38" s="160"/>
      <c r="B38" s="189"/>
      <c r="C38" s="166" t="s">
        <v>159</v>
      </c>
      <c r="D38" s="199" t="s">
        <v>207</v>
      </c>
      <c r="E38" s="338">
        <v>0</v>
      </c>
      <c r="F38" s="325">
        <v>0</v>
      </c>
      <c r="G38" s="250">
        <v>0</v>
      </c>
      <c r="H38" s="250">
        <v>0</v>
      </c>
      <c r="I38" s="465">
        <f t="shared" si="0"/>
        <v>0</v>
      </c>
    </row>
    <row r="39" spans="1:9" s="65" customFormat="1" ht="15" customHeight="1">
      <c r="A39" s="160"/>
      <c r="B39" s="189"/>
      <c r="C39" s="166" t="s">
        <v>206</v>
      </c>
      <c r="D39" s="199" t="s">
        <v>108</v>
      </c>
      <c r="E39" s="338">
        <v>10000</v>
      </c>
      <c r="F39" s="325">
        <v>15000</v>
      </c>
      <c r="G39" s="250">
        <v>0</v>
      </c>
      <c r="H39" s="250">
        <v>0</v>
      </c>
      <c r="I39" s="465">
        <f t="shared" si="0"/>
        <v>15000</v>
      </c>
    </row>
    <row r="40" spans="1:9" s="65" customFormat="1" ht="15" customHeight="1">
      <c r="A40" s="160"/>
      <c r="B40" s="189"/>
      <c r="C40" s="219" t="s">
        <v>446</v>
      </c>
      <c r="D40" s="337" t="s">
        <v>447</v>
      </c>
      <c r="E40" s="338">
        <v>0</v>
      </c>
      <c r="F40" s="325">
        <v>0</v>
      </c>
      <c r="G40" s="250">
        <v>0</v>
      </c>
      <c r="H40" s="250">
        <v>0</v>
      </c>
      <c r="I40" s="465">
        <f t="shared" si="0"/>
        <v>0</v>
      </c>
    </row>
    <row r="41" spans="1:9" s="65" customFormat="1" ht="15" customHeight="1">
      <c r="A41" s="160"/>
      <c r="B41" s="189"/>
      <c r="C41" s="161" t="s">
        <v>420</v>
      </c>
      <c r="D41" s="199" t="s">
        <v>419</v>
      </c>
      <c r="E41" s="338">
        <v>0</v>
      </c>
      <c r="F41" s="325">
        <v>0</v>
      </c>
      <c r="G41" s="250">
        <v>0</v>
      </c>
      <c r="H41" s="250">
        <v>0</v>
      </c>
      <c r="I41" s="465">
        <f t="shared" si="0"/>
        <v>0</v>
      </c>
    </row>
    <row r="42" spans="1:9" s="65" customFormat="1" ht="15" customHeight="1">
      <c r="A42" s="161"/>
      <c r="B42" s="189"/>
      <c r="C42" s="166" t="s">
        <v>328</v>
      </c>
      <c r="D42" s="249" t="s">
        <v>329</v>
      </c>
      <c r="E42" s="338">
        <v>1000</v>
      </c>
      <c r="F42" s="325">
        <v>1000</v>
      </c>
      <c r="G42" s="250">
        <v>0</v>
      </c>
      <c r="H42" s="250">
        <v>0</v>
      </c>
      <c r="I42" s="465">
        <f t="shared" si="0"/>
        <v>1000</v>
      </c>
    </row>
    <row r="43" spans="1:9" s="65" customFormat="1" ht="15" customHeight="1">
      <c r="A43" s="161"/>
      <c r="B43" s="189"/>
      <c r="C43" s="166" t="s">
        <v>367</v>
      </c>
      <c r="D43" s="249" t="s">
        <v>347</v>
      </c>
      <c r="E43" s="338">
        <v>0</v>
      </c>
      <c r="F43" s="325">
        <v>0</v>
      </c>
      <c r="G43" s="250">
        <v>0</v>
      </c>
      <c r="H43" s="250">
        <v>0</v>
      </c>
      <c r="I43" s="465">
        <f>SUM(F43+H43)</f>
        <v>0</v>
      </c>
    </row>
    <row r="44" spans="1:9" s="65" customFormat="1" ht="15" customHeight="1">
      <c r="A44" s="161"/>
      <c r="B44" s="189"/>
      <c r="C44" s="166" t="s">
        <v>417</v>
      </c>
      <c r="D44" s="199" t="s">
        <v>412</v>
      </c>
      <c r="E44" s="338">
        <v>5500</v>
      </c>
      <c r="F44" s="325">
        <v>4950</v>
      </c>
      <c r="G44" s="250">
        <v>0</v>
      </c>
      <c r="H44" s="250">
        <v>0</v>
      </c>
      <c r="I44" s="465">
        <f t="shared" si="0"/>
        <v>4950</v>
      </c>
    </row>
    <row r="45" spans="1:9" ht="15" customHeight="1">
      <c r="A45" s="161" t="s">
        <v>262</v>
      </c>
      <c r="B45" s="328" t="s">
        <v>226</v>
      </c>
      <c r="C45" s="495" t="s">
        <v>260</v>
      </c>
      <c r="D45" s="496"/>
      <c r="E45" s="159">
        <f>E46</f>
        <v>957</v>
      </c>
      <c r="F45" s="159">
        <f>F46</f>
        <v>950</v>
      </c>
      <c r="G45" s="159">
        <f>G46</f>
        <v>0</v>
      </c>
      <c r="H45" s="159">
        <f>H46</f>
        <v>0</v>
      </c>
      <c r="I45" s="159">
        <f>I46</f>
        <v>950</v>
      </c>
    </row>
    <row r="46" spans="1:9" ht="15" customHeight="1">
      <c r="A46" s="160"/>
      <c r="B46" s="189"/>
      <c r="C46" s="166" t="s">
        <v>27</v>
      </c>
      <c r="D46" s="169" t="s">
        <v>23</v>
      </c>
      <c r="E46" s="325">
        <v>957</v>
      </c>
      <c r="F46" s="325">
        <v>950</v>
      </c>
      <c r="G46" s="325">
        <v>0</v>
      </c>
      <c r="H46" s="465">
        <v>0</v>
      </c>
      <c r="I46" s="465">
        <f>SUM(F46+H46)</f>
        <v>950</v>
      </c>
    </row>
    <row r="47" spans="1:9" ht="15" customHeight="1">
      <c r="A47" s="152">
        <v>2</v>
      </c>
      <c r="B47" s="428" t="s">
        <v>131</v>
      </c>
      <c r="C47" s="334"/>
      <c r="D47" s="265"/>
      <c r="E47" s="155">
        <f>E48</f>
        <v>283</v>
      </c>
      <c r="F47" s="155">
        <f>F48</f>
        <v>283</v>
      </c>
      <c r="G47" s="155">
        <f>G48</f>
        <v>0</v>
      </c>
      <c r="H47" s="155">
        <f>H48</f>
        <v>0</v>
      </c>
      <c r="I47" s="155">
        <f>I48</f>
        <v>283</v>
      </c>
    </row>
    <row r="48" spans="1:14" ht="15" customHeight="1">
      <c r="A48" s="161" t="s">
        <v>263</v>
      </c>
      <c r="B48" s="328" t="s">
        <v>227</v>
      </c>
      <c r="C48" s="512" t="s">
        <v>130</v>
      </c>
      <c r="D48" s="496"/>
      <c r="E48" s="159">
        <f>SUM(E49:E50)</f>
        <v>283</v>
      </c>
      <c r="F48" s="159">
        <f>SUM(F49:F50)</f>
        <v>283</v>
      </c>
      <c r="G48" s="159">
        <f>SUM(G49:G50)</f>
        <v>0</v>
      </c>
      <c r="H48" s="159">
        <f>SUM(H49:H50)</f>
        <v>0</v>
      </c>
      <c r="I48" s="159">
        <f>SUM(I49:I50)</f>
        <v>283</v>
      </c>
      <c r="N48" s="66"/>
    </row>
    <row r="49" spans="1:14" ht="15" customHeight="1">
      <c r="A49" s="189"/>
      <c r="B49" s="166"/>
      <c r="C49" s="160">
        <v>1</v>
      </c>
      <c r="D49" s="169" t="s">
        <v>229</v>
      </c>
      <c r="E49" s="325">
        <v>50</v>
      </c>
      <c r="F49" s="325">
        <v>50</v>
      </c>
      <c r="G49" s="325">
        <v>0</v>
      </c>
      <c r="H49" s="465">
        <v>0</v>
      </c>
      <c r="I49" s="465">
        <f>SUM(F49+H49)</f>
        <v>50</v>
      </c>
      <c r="N49" s="66"/>
    </row>
    <row r="50" spans="1:9" ht="15" customHeight="1">
      <c r="A50" s="160"/>
      <c r="B50" s="189"/>
      <c r="C50" s="166" t="s">
        <v>28</v>
      </c>
      <c r="D50" s="169" t="s">
        <v>192</v>
      </c>
      <c r="E50" s="325">
        <v>233</v>
      </c>
      <c r="F50" s="325">
        <v>233</v>
      </c>
      <c r="G50" s="325">
        <v>0</v>
      </c>
      <c r="H50" s="465">
        <v>0</v>
      </c>
      <c r="I50" s="465">
        <f>SUM(F50+H50)</f>
        <v>233</v>
      </c>
    </row>
    <row r="51" spans="1:14" ht="15" customHeight="1">
      <c r="A51" s="152">
        <v>3</v>
      </c>
      <c r="B51" s="428" t="s">
        <v>136</v>
      </c>
      <c r="C51" s="334"/>
      <c r="D51" s="265"/>
      <c r="E51" s="155">
        <f>E52</f>
        <v>1650</v>
      </c>
      <c r="F51" s="155">
        <f>F52</f>
        <v>1800</v>
      </c>
      <c r="G51" s="155">
        <f aca="true" t="shared" si="1" ref="G51:I52">G52</f>
        <v>0</v>
      </c>
      <c r="H51" s="155">
        <f t="shared" si="1"/>
        <v>0</v>
      </c>
      <c r="I51" s="155">
        <f t="shared" si="1"/>
        <v>1800</v>
      </c>
      <c r="N51" s="67"/>
    </row>
    <row r="52" spans="1:9" ht="15" customHeight="1">
      <c r="A52" s="161" t="s">
        <v>264</v>
      </c>
      <c r="B52" s="328" t="s">
        <v>226</v>
      </c>
      <c r="C52" s="495" t="s">
        <v>260</v>
      </c>
      <c r="D52" s="496"/>
      <c r="E52" s="159">
        <f>E53</f>
        <v>1650</v>
      </c>
      <c r="F52" s="159">
        <f>F53</f>
        <v>1800</v>
      </c>
      <c r="G52" s="317">
        <f t="shared" si="1"/>
        <v>0</v>
      </c>
      <c r="H52" s="317">
        <f t="shared" si="1"/>
        <v>0</v>
      </c>
      <c r="I52" s="317">
        <f t="shared" si="1"/>
        <v>1800</v>
      </c>
    </row>
    <row r="53" spans="1:9" ht="15" customHeight="1">
      <c r="A53" s="160"/>
      <c r="B53" s="341"/>
      <c r="C53" s="314" t="s">
        <v>27</v>
      </c>
      <c r="D53" s="329" t="s">
        <v>87</v>
      </c>
      <c r="E53" s="335">
        <v>1650</v>
      </c>
      <c r="F53" s="250">
        <v>1800</v>
      </c>
      <c r="G53" s="250">
        <v>0</v>
      </c>
      <c r="H53" s="250">
        <v>0</v>
      </c>
      <c r="I53" s="465">
        <f>SUM(F53+H53)</f>
        <v>1800</v>
      </c>
    </row>
    <row r="54" spans="1:9" ht="15" customHeight="1">
      <c r="A54" s="342">
        <v>4</v>
      </c>
      <c r="B54" s="302" t="s">
        <v>132</v>
      </c>
      <c r="C54" s="343"/>
      <c r="D54" s="344"/>
      <c r="E54" s="324">
        <v>0</v>
      </c>
      <c r="F54" s="324">
        <v>0</v>
      </c>
      <c r="G54" s="324">
        <v>0</v>
      </c>
      <c r="H54" s="324">
        <v>0</v>
      </c>
      <c r="I54" s="324">
        <v>0</v>
      </c>
    </row>
    <row r="55" spans="1:9" ht="15" customHeight="1">
      <c r="A55" s="152">
        <v>5</v>
      </c>
      <c r="B55" s="345" t="s">
        <v>134</v>
      </c>
      <c r="C55" s="346"/>
      <c r="D55" s="347"/>
      <c r="E55" s="324">
        <v>0</v>
      </c>
      <c r="F55" s="324">
        <v>0</v>
      </c>
      <c r="G55" s="324">
        <v>0</v>
      </c>
      <c r="H55" s="324">
        <v>0</v>
      </c>
      <c r="I55" s="324">
        <v>0</v>
      </c>
    </row>
    <row r="56" ht="27">
      <c r="K56" s="66"/>
    </row>
    <row r="61" spans="1:8" ht="27.75">
      <c r="A61" s="68"/>
      <c r="B61" s="69"/>
      <c r="C61" s="70"/>
      <c r="D61" s="71"/>
      <c r="E61" s="72"/>
      <c r="F61" s="73"/>
      <c r="G61" s="73"/>
      <c r="H61" s="73"/>
    </row>
    <row r="62" spans="4:5" ht="27">
      <c r="D62" s="74"/>
      <c r="E62" s="75"/>
    </row>
    <row r="63" spans="4:5" ht="27">
      <c r="D63" s="74"/>
      <c r="E63" s="75"/>
    </row>
    <row r="75" ht="27">
      <c r="D75" s="62" t="s">
        <v>252</v>
      </c>
    </row>
  </sheetData>
  <sheetProtection/>
  <mergeCells count="18">
    <mergeCell ref="C45:D45"/>
    <mergeCell ref="I5:I6"/>
    <mergeCell ref="G5:G6"/>
    <mergeCell ref="A5:A6"/>
    <mergeCell ref="E5:E6"/>
    <mergeCell ref="F5:F6"/>
    <mergeCell ref="H5:H6"/>
    <mergeCell ref="C22:C23"/>
    <mergeCell ref="C48:D48"/>
    <mergeCell ref="E4:F4"/>
    <mergeCell ref="G4:H4"/>
    <mergeCell ref="A3:I3"/>
    <mergeCell ref="C52:D52"/>
    <mergeCell ref="B5:B6"/>
    <mergeCell ref="C5:C6"/>
    <mergeCell ref="D5:D6"/>
    <mergeCell ref="C9:D9"/>
    <mergeCell ref="C10:C11"/>
  </mergeCells>
  <printOptions horizontalCentered="1"/>
  <pageMargins left="0.7874015748031497" right="0.7874015748031497" top="0.984251968503937" bottom="0.8661417322834646" header="0.5118110236220472" footer="0.5118110236220472"/>
  <pageSetup firstPageNumber="12" useFirstPageNumber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2.57421875" style="0" customWidth="1"/>
    <col min="4" max="4" width="36.140625" style="0" customWidth="1"/>
    <col min="5" max="5" width="10.7109375" style="0" customWidth="1"/>
    <col min="6" max="6" width="10.8515625" style="0" customWidth="1"/>
    <col min="7" max="8" width="11.00390625" style="0" customWidth="1"/>
    <col min="9" max="9" width="17.28125" style="0" customWidth="1"/>
  </cols>
  <sheetData>
    <row r="1" spans="1:9" ht="14.25">
      <c r="A1" s="242" t="s">
        <v>375</v>
      </c>
      <c r="B1" s="113"/>
      <c r="C1" s="113"/>
      <c r="D1" s="113"/>
      <c r="E1" s="113"/>
      <c r="F1" s="108"/>
      <c r="G1" s="108"/>
      <c r="H1" s="108"/>
      <c r="I1" s="108"/>
    </row>
    <row r="2" spans="1:9" ht="14.25">
      <c r="A2" s="121"/>
      <c r="B2" s="113"/>
      <c r="C2" s="113"/>
      <c r="D2" s="113"/>
      <c r="E2" s="113"/>
      <c r="F2" s="108"/>
      <c r="G2" s="108"/>
      <c r="H2" s="108"/>
      <c r="I2" s="108"/>
    </row>
    <row r="3" spans="1:9" ht="15" customHeight="1">
      <c r="A3" s="481" t="s">
        <v>487</v>
      </c>
      <c r="B3" s="482"/>
      <c r="C3" s="482"/>
      <c r="D3" s="482"/>
      <c r="E3" s="482"/>
      <c r="F3" s="482"/>
      <c r="G3" s="482"/>
      <c r="H3" s="482"/>
      <c r="I3" s="483"/>
    </row>
    <row r="4" spans="1:9" ht="15.75" customHeight="1">
      <c r="A4" s="181"/>
      <c r="B4" s="182"/>
      <c r="C4" s="182"/>
      <c r="D4" s="183"/>
      <c r="E4" s="491" t="s">
        <v>33</v>
      </c>
      <c r="F4" s="492"/>
      <c r="G4" s="477" t="s">
        <v>32</v>
      </c>
      <c r="H4" s="478"/>
      <c r="I4" s="184" t="s">
        <v>330</v>
      </c>
    </row>
    <row r="5" spans="1:9" ht="27.75" customHeight="1">
      <c r="A5" s="497" t="s">
        <v>205</v>
      </c>
      <c r="B5" s="494" t="s">
        <v>177</v>
      </c>
      <c r="C5" s="487"/>
      <c r="D5" s="486" t="s">
        <v>178</v>
      </c>
      <c r="E5" s="476" t="s">
        <v>491</v>
      </c>
      <c r="F5" s="476" t="s">
        <v>488</v>
      </c>
      <c r="G5" s="476" t="s">
        <v>491</v>
      </c>
      <c r="H5" s="476" t="s">
        <v>488</v>
      </c>
      <c r="I5" s="479" t="s">
        <v>489</v>
      </c>
    </row>
    <row r="6" spans="1:9" ht="27.75" customHeight="1">
      <c r="A6" s="498"/>
      <c r="B6" s="494"/>
      <c r="C6" s="487"/>
      <c r="D6" s="486"/>
      <c r="E6" s="476"/>
      <c r="F6" s="476"/>
      <c r="G6" s="476"/>
      <c r="H6" s="476"/>
      <c r="I6" s="480"/>
    </row>
    <row r="7" spans="1:9" ht="15" customHeight="1">
      <c r="A7" s="427" t="s">
        <v>382</v>
      </c>
      <c r="B7" s="326"/>
      <c r="C7" s="303"/>
      <c r="D7" s="303"/>
      <c r="E7" s="309">
        <f>SUM(E8+E16)</f>
        <v>51598</v>
      </c>
      <c r="F7" s="309">
        <f>SUM(F8+F16)</f>
        <v>465</v>
      </c>
      <c r="G7" s="309">
        <f>SUM(G8+G16)</f>
        <v>0</v>
      </c>
      <c r="H7" s="309">
        <f>SUM(H8+H16)</f>
        <v>0</v>
      </c>
      <c r="I7" s="309">
        <f>SUM(I8+I16)</f>
        <v>465</v>
      </c>
    </row>
    <row r="8" spans="1:9" ht="15" customHeight="1">
      <c r="A8" s="152">
        <v>1</v>
      </c>
      <c r="B8" s="428" t="s">
        <v>359</v>
      </c>
      <c r="C8" s="265"/>
      <c r="D8" s="265"/>
      <c r="E8" s="155">
        <f>E9</f>
        <v>0</v>
      </c>
      <c r="F8" s="155">
        <f>F9</f>
        <v>0</v>
      </c>
      <c r="G8" s="155">
        <f>G9</f>
        <v>0</v>
      </c>
      <c r="H8" s="155">
        <f>H9</f>
        <v>0</v>
      </c>
      <c r="I8" s="155">
        <f>SUM(I9)</f>
        <v>0</v>
      </c>
    </row>
    <row r="9" spans="1:9" ht="15" customHeight="1">
      <c r="A9" s="161" t="s">
        <v>360</v>
      </c>
      <c r="B9" s="328" t="s">
        <v>299</v>
      </c>
      <c r="C9" s="495" t="s">
        <v>300</v>
      </c>
      <c r="D9" s="496"/>
      <c r="E9" s="245">
        <f>SUM(E10:E15)</f>
        <v>0</v>
      </c>
      <c r="F9" s="245">
        <f>SUM(F10:F15)</f>
        <v>0</v>
      </c>
      <c r="G9" s="245">
        <f>SUM(G10:G15)</f>
        <v>0</v>
      </c>
      <c r="H9" s="245">
        <f>SUM(H10:H15)</f>
        <v>0</v>
      </c>
      <c r="I9" s="245">
        <f>SUM(I10:I15)</f>
        <v>0</v>
      </c>
    </row>
    <row r="10" spans="1:9" ht="15" customHeight="1">
      <c r="A10" s="160"/>
      <c r="B10" s="189"/>
      <c r="C10" s="484" t="s">
        <v>27</v>
      </c>
      <c r="D10" s="169" t="s">
        <v>422</v>
      </c>
      <c r="E10" s="167">
        <v>0</v>
      </c>
      <c r="F10" s="463">
        <v>0</v>
      </c>
      <c r="G10" s="167">
        <v>0</v>
      </c>
      <c r="H10" s="463">
        <v>0</v>
      </c>
      <c r="I10" s="465">
        <f aca="true" t="shared" si="0" ref="I10:I15">SUM(F10+H10)</f>
        <v>0</v>
      </c>
    </row>
    <row r="11" spans="1:9" ht="15" customHeight="1">
      <c r="A11" s="160"/>
      <c r="B11" s="189"/>
      <c r="C11" s="520"/>
      <c r="D11" s="169" t="s">
        <v>423</v>
      </c>
      <c r="E11" s="167">
        <v>0</v>
      </c>
      <c r="F11" s="463">
        <v>0</v>
      </c>
      <c r="G11" s="167">
        <v>0</v>
      </c>
      <c r="H11" s="463">
        <v>0</v>
      </c>
      <c r="I11" s="465">
        <f t="shared" si="0"/>
        <v>0</v>
      </c>
    </row>
    <row r="12" spans="1:9" ht="15" customHeight="1">
      <c r="A12" s="160"/>
      <c r="B12" s="189"/>
      <c r="C12" s="520"/>
      <c r="D12" s="169" t="s">
        <v>424</v>
      </c>
      <c r="E12" s="167">
        <v>0</v>
      </c>
      <c r="F12" s="463">
        <v>0</v>
      </c>
      <c r="G12" s="167">
        <v>0</v>
      </c>
      <c r="H12" s="463">
        <v>0</v>
      </c>
      <c r="I12" s="465">
        <f t="shared" si="0"/>
        <v>0</v>
      </c>
    </row>
    <row r="13" spans="1:9" ht="15" customHeight="1">
      <c r="A13" s="160"/>
      <c r="B13" s="189"/>
      <c r="C13" s="521"/>
      <c r="D13" s="162" t="s">
        <v>510</v>
      </c>
      <c r="E13" s="167">
        <v>0</v>
      </c>
      <c r="F13" s="463">
        <v>0</v>
      </c>
      <c r="G13" s="167">
        <v>0</v>
      </c>
      <c r="H13" s="463">
        <v>0</v>
      </c>
      <c r="I13" s="465">
        <f t="shared" si="0"/>
        <v>0</v>
      </c>
    </row>
    <row r="14" spans="1:9" ht="15" customHeight="1">
      <c r="A14" s="160"/>
      <c r="B14" s="189"/>
      <c r="C14" s="522"/>
      <c r="D14" s="162" t="s">
        <v>511</v>
      </c>
      <c r="E14" s="167">
        <v>0</v>
      </c>
      <c r="F14" s="463">
        <v>0</v>
      </c>
      <c r="G14" s="167">
        <v>0</v>
      </c>
      <c r="H14" s="463">
        <v>0</v>
      </c>
      <c r="I14" s="465">
        <f t="shared" si="0"/>
        <v>0</v>
      </c>
    </row>
    <row r="15" spans="1:9" ht="15" customHeight="1">
      <c r="A15" s="160"/>
      <c r="B15" s="189"/>
      <c r="C15" s="166" t="s">
        <v>28</v>
      </c>
      <c r="D15" s="169" t="s">
        <v>361</v>
      </c>
      <c r="E15" s="167">
        <v>0</v>
      </c>
      <c r="F15" s="463">
        <v>0</v>
      </c>
      <c r="G15" s="167">
        <v>0</v>
      </c>
      <c r="H15" s="463">
        <v>0</v>
      </c>
      <c r="I15" s="465">
        <f t="shared" si="0"/>
        <v>0</v>
      </c>
    </row>
    <row r="16" spans="1:9" ht="15" customHeight="1">
      <c r="A16" s="351">
        <v>3</v>
      </c>
      <c r="B16" s="517" t="s">
        <v>451</v>
      </c>
      <c r="C16" s="518"/>
      <c r="D16" s="519"/>
      <c r="E16" s="155">
        <f>E17</f>
        <v>51598</v>
      </c>
      <c r="F16" s="155">
        <f>F17</f>
        <v>465</v>
      </c>
      <c r="G16" s="155">
        <f>G17</f>
        <v>0</v>
      </c>
      <c r="H16" s="155">
        <f>H17</f>
        <v>0</v>
      </c>
      <c r="I16" s="155">
        <f>SUM(I17)</f>
        <v>465</v>
      </c>
    </row>
    <row r="17" spans="1:9" ht="15" customHeight="1">
      <c r="A17" s="220" t="s">
        <v>452</v>
      </c>
      <c r="B17" s="348" t="s">
        <v>299</v>
      </c>
      <c r="C17" s="515" t="s">
        <v>300</v>
      </c>
      <c r="D17" s="516"/>
      <c r="E17" s="245">
        <f>SUM(E18:E19)</f>
        <v>51598</v>
      </c>
      <c r="F17" s="245">
        <f>SUM(F18:F19)</f>
        <v>465</v>
      </c>
      <c r="G17" s="245">
        <f>SUM(G18:G19)</f>
        <v>0</v>
      </c>
      <c r="H17" s="245">
        <f>SUM(H18:H19)</f>
        <v>0</v>
      </c>
      <c r="I17" s="245">
        <f>SUM(I18:I19)</f>
        <v>465</v>
      </c>
    </row>
    <row r="18" spans="1:9" ht="15" customHeight="1">
      <c r="A18" s="352"/>
      <c r="B18" s="349"/>
      <c r="C18" s="219" t="s">
        <v>27</v>
      </c>
      <c r="D18" s="350" t="s">
        <v>453</v>
      </c>
      <c r="E18" s="167">
        <v>51598</v>
      </c>
      <c r="F18" s="463">
        <v>465</v>
      </c>
      <c r="G18" s="167">
        <v>0</v>
      </c>
      <c r="H18" s="463">
        <v>0</v>
      </c>
      <c r="I18" s="465">
        <f>SUM(F18+H18)</f>
        <v>465</v>
      </c>
    </row>
  </sheetData>
  <sheetProtection/>
  <mergeCells count="16">
    <mergeCell ref="E4:F4"/>
    <mergeCell ref="H5:H6"/>
    <mergeCell ref="C9:D9"/>
    <mergeCell ref="C17:D17"/>
    <mergeCell ref="B16:D16"/>
    <mergeCell ref="C10:C14"/>
    <mergeCell ref="A5:A6"/>
    <mergeCell ref="B5:B6"/>
    <mergeCell ref="A3:I3"/>
    <mergeCell ref="I5:I6"/>
    <mergeCell ref="F5:F6"/>
    <mergeCell ref="G5:G6"/>
    <mergeCell ref="G4:H4"/>
    <mergeCell ref="C5:C6"/>
    <mergeCell ref="D5:D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pc105</cp:lastModifiedBy>
  <cp:lastPrinted>2020-11-27T11:40:33Z</cp:lastPrinted>
  <dcterms:created xsi:type="dcterms:W3CDTF">2006-06-21T07:20:26Z</dcterms:created>
  <dcterms:modified xsi:type="dcterms:W3CDTF">2021-12-14T13:14:42Z</dcterms:modified>
  <cp:category/>
  <cp:version/>
  <cp:contentType/>
  <cp:contentStatus/>
</cp:coreProperties>
</file>