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240" windowHeight="8265" activeTab="9"/>
  </bookViews>
  <sheets>
    <sheet name="Príjmy" sheetId="73" r:id="rId1"/>
    <sheet name="P1" sheetId="8" r:id="rId2"/>
    <sheet name="P2" sheetId="12" r:id="rId3"/>
    <sheet name="P3" sheetId="75" r:id="rId4"/>
    <sheet name="P4" sheetId="4" r:id="rId5"/>
    <sheet name="P5" sheetId="23" r:id="rId6"/>
    <sheet name="P6" sheetId="21" r:id="rId7"/>
    <sheet name="P7" sheetId="42" r:id="rId8"/>
    <sheet name="Voľby" sheetId="76" r:id="rId9"/>
    <sheet name="SUM" sheetId="15" r:id="rId10"/>
  </sheets>
  <externalReferences>
    <externalReference r:id="rId11"/>
  </externalReferences>
  <definedNames>
    <definedName name="_xlnm.Print_Area" localSheetId="1">'P1'!$A$1:$O$51</definedName>
    <definedName name="_xlnm.Print_Area" localSheetId="2">'P2'!$A$1:$O$14</definedName>
    <definedName name="_xlnm.Print_Area" localSheetId="3">'P3'!$A$1:$Y$33</definedName>
    <definedName name="_xlnm.Print_Area" localSheetId="4">'P4'!$A$1:$O$34</definedName>
    <definedName name="_xlnm.Print_Area" localSheetId="5">'P5'!$A$1:$Y$47</definedName>
    <definedName name="_xlnm.Print_Area" localSheetId="6">'P6'!$A$1:$O$53</definedName>
    <definedName name="_xlnm.Print_Area" localSheetId="7">'P7'!$A$1:$O$43</definedName>
    <definedName name="_xlnm.Print_Area" localSheetId="0">Príjmy!$A$1:$O$100</definedName>
    <definedName name="_xlnm.Print_Area" localSheetId="9">SUM!$A$1:$K$36</definedName>
    <definedName name="_xlnm.Print_Area" localSheetId="8">Voľby!$A$1:$O$7</definedName>
  </definedNames>
  <calcPr calcId="114210"/>
</workbook>
</file>

<file path=xl/calcChain.xml><?xml version="1.0" encoding="utf-8"?>
<calcChain xmlns="http://schemas.openxmlformats.org/spreadsheetml/2006/main">
  <c r="F8" i="75"/>
  <c r="O53" i="73"/>
  <c r="O30" i="4"/>
  <c r="O29"/>
  <c r="C10" i="15"/>
  <c r="C11"/>
  <c r="C12"/>
  <c r="C13"/>
  <c r="C14"/>
  <c r="C15"/>
  <c r="C16"/>
  <c r="C17"/>
  <c r="C8"/>
  <c r="D10"/>
  <c r="D11"/>
  <c r="D12"/>
  <c r="D13"/>
  <c r="D14"/>
  <c r="D15"/>
  <c r="D16"/>
  <c r="D17"/>
  <c r="D8"/>
  <c r="E10"/>
  <c r="E11"/>
  <c r="E12"/>
  <c r="E13"/>
  <c r="E14"/>
  <c r="E15"/>
  <c r="E16"/>
  <c r="E17"/>
  <c r="E8"/>
  <c r="F10"/>
  <c r="F11"/>
  <c r="F12"/>
  <c r="F13"/>
  <c r="F14"/>
  <c r="F15"/>
  <c r="F16"/>
  <c r="F17"/>
  <c r="F8"/>
  <c r="G10"/>
  <c r="G11"/>
  <c r="G12"/>
  <c r="G13"/>
  <c r="G14"/>
  <c r="G15"/>
  <c r="G16"/>
  <c r="G17"/>
  <c r="G8"/>
  <c r="H10"/>
  <c r="H11"/>
  <c r="H12"/>
  <c r="H13"/>
  <c r="H14"/>
  <c r="H15"/>
  <c r="H16"/>
  <c r="H17"/>
  <c r="H8"/>
  <c r="N8" i="73"/>
  <c r="N39"/>
  <c r="O33" i="42"/>
  <c r="O15" i="21"/>
  <c r="O31" i="4"/>
  <c r="O45" i="8"/>
  <c r="N55" i="73"/>
  <c r="N77"/>
  <c r="M77"/>
  <c r="G77"/>
  <c r="H77"/>
  <c r="I77"/>
  <c r="J77"/>
  <c r="K77"/>
  <c r="L77"/>
  <c r="F77"/>
  <c r="N70"/>
  <c r="M70"/>
  <c r="G70"/>
  <c r="H70"/>
  <c r="I70"/>
  <c r="J70"/>
  <c r="K70"/>
  <c r="L70"/>
  <c r="F70"/>
  <c r="M71"/>
  <c r="N73"/>
  <c r="N72"/>
  <c r="O72"/>
  <c r="M72"/>
  <c r="G72"/>
  <c r="H72"/>
  <c r="I72"/>
  <c r="J72"/>
  <c r="K72"/>
  <c r="L72"/>
  <c r="F72"/>
  <c r="M22"/>
  <c r="D35" i="15"/>
  <c r="D34"/>
  <c r="D33"/>
  <c r="E35"/>
  <c r="E34"/>
  <c r="E33"/>
  <c r="F35"/>
  <c r="F34"/>
  <c r="F33"/>
  <c r="G35"/>
  <c r="G34"/>
  <c r="G33"/>
  <c r="H35"/>
  <c r="H34"/>
  <c r="H33"/>
  <c r="D24"/>
  <c r="D26"/>
  <c r="D20"/>
  <c r="D31"/>
  <c r="E24"/>
  <c r="E26"/>
  <c r="E20"/>
  <c r="E31"/>
  <c r="F24"/>
  <c r="F26"/>
  <c r="F20"/>
  <c r="F31"/>
  <c r="G24"/>
  <c r="G26"/>
  <c r="G20"/>
  <c r="G31"/>
  <c r="H24"/>
  <c r="H26"/>
  <c r="H20"/>
  <c r="H31"/>
  <c r="L6" i="76"/>
  <c r="K6"/>
  <c r="J6"/>
  <c r="I6"/>
  <c r="L42" i="42"/>
  <c r="K42"/>
  <c r="J42"/>
  <c r="L41"/>
  <c r="K41"/>
  <c r="J41"/>
  <c r="L38"/>
  <c r="K38"/>
  <c r="J38"/>
  <c r="L37"/>
  <c r="K37"/>
  <c r="J37"/>
  <c r="L35"/>
  <c r="K35"/>
  <c r="J35"/>
  <c r="L8"/>
  <c r="K8"/>
  <c r="J8"/>
  <c r="L7"/>
  <c r="K7"/>
  <c r="J7"/>
  <c r="L6"/>
  <c r="K6"/>
  <c r="J6"/>
  <c r="M34"/>
  <c r="M33"/>
  <c r="I42"/>
  <c r="I41"/>
  <c r="I38"/>
  <c r="I37"/>
  <c r="I35"/>
  <c r="I8"/>
  <c r="I7"/>
  <c r="I6"/>
  <c r="L51" i="21"/>
  <c r="L50"/>
  <c r="K51"/>
  <c r="J51"/>
  <c r="K50"/>
  <c r="J50"/>
  <c r="L47"/>
  <c r="L46"/>
  <c r="K47"/>
  <c r="J47"/>
  <c r="J46"/>
  <c r="K46"/>
  <c r="L40"/>
  <c r="L39"/>
  <c r="L6"/>
  <c r="K40"/>
  <c r="J40"/>
  <c r="J39"/>
  <c r="J6"/>
  <c r="K39"/>
  <c r="L26"/>
  <c r="K26"/>
  <c r="J26"/>
  <c r="L8"/>
  <c r="K8"/>
  <c r="J8"/>
  <c r="L7"/>
  <c r="K7"/>
  <c r="K6"/>
  <c r="J7"/>
  <c r="I51"/>
  <c r="I50"/>
  <c r="I47"/>
  <c r="I46"/>
  <c r="I40"/>
  <c r="I39"/>
  <c r="I26"/>
  <c r="I8"/>
  <c r="I7"/>
  <c r="I6"/>
  <c r="W16" i="75"/>
  <c r="W15"/>
  <c r="M16"/>
  <c r="M15"/>
  <c r="W10"/>
  <c r="W9"/>
  <c r="O10"/>
  <c r="M10"/>
  <c r="M9"/>
  <c r="V42" i="23"/>
  <c r="U42"/>
  <c r="T42"/>
  <c r="V41"/>
  <c r="U41"/>
  <c r="T41"/>
  <c r="V39"/>
  <c r="U39"/>
  <c r="T39"/>
  <c r="V38"/>
  <c r="U38"/>
  <c r="T38"/>
  <c r="V27"/>
  <c r="U27"/>
  <c r="T27"/>
  <c r="V26"/>
  <c r="U26"/>
  <c r="T26"/>
  <c r="V21"/>
  <c r="U21"/>
  <c r="T21"/>
  <c r="V20"/>
  <c r="U20"/>
  <c r="T20"/>
  <c r="V15"/>
  <c r="U15"/>
  <c r="T15"/>
  <c r="V13"/>
  <c r="U13"/>
  <c r="T13"/>
  <c r="V12"/>
  <c r="U12"/>
  <c r="T12"/>
  <c r="V8"/>
  <c r="U8"/>
  <c r="T8"/>
  <c r="V7"/>
  <c r="U7"/>
  <c r="T7"/>
  <c r="V6"/>
  <c r="U6"/>
  <c r="T6"/>
  <c r="L42"/>
  <c r="K42"/>
  <c r="J42"/>
  <c r="L41"/>
  <c r="K41"/>
  <c r="J41"/>
  <c r="L39"/>
  <c r="K39"/>
  <c r="J39"/>
  <c r="L38"/>
  <c r="K38"/>
  <c r="J38"/>
  <c r="L27"/>
  <c r="K27"/>
  <c r="J27"/>
  <c r="L26"/>
  <c r="K26"/>
  <c r="J26"/>
  <c r="L21"/>
  <c r="K21"/>
  <c r="J21"/>
  <c r="L20"/>
  <c r="K20"/>
  <c r="J20"/>
  <c r="L15"/>
  <c r="K15"/>
  <c r="J15"/>
  <c r="L13"/>
  <c r="K13"/>
  <c r="K12"/>
  <c r="K6"/>
  <c r="J13"/>
  <c r="L12"/>
  <c r="J12"/>
  <c r="L8"/>
  <c r="K8"/>
  <c r="J8"/>
  <c r="L7"/>
  <c r="K7"/>
  <c r="J7"/>
  <c r="L6"/>
  <c r="J6"/>
  <c r="W35"/>
  <c r="W34"/>
  <c r="W33"/>
  <c r="M34"/>
  <c r="M33"/>
  <c r="W37"/>
  <c r="W36"/>
  <c r="M36"/>
  <c r="S42"/>
  <c r="S41"/>
  <c r="S39"/>
  <c r="S38"/>
  <c r="S27"/>
  <c r="S26"/>
  <c r="S21"/>
  <c r="S20"/>
  <c r="S15"/>
  <c r="S13"/>
  <c r="S12"/>
  <c r="S8"/>
  <c r="S7"/>
  <c r="I42"/>
  <c r="I41"/>
  <c r="I39"/>
  <c r="I38"/>
  <c r="I27"/>
  <c r="I26"/>
  <c r="I21"/>
  <c r="I20"/>
  <c r="I15"/>
  <c r="I13"/>
  <c r="I12"/>
  <c r="I8"/>
  <c r="I7"/>
  <c r="L33" i="4"/>
  <c r="L32"/>
  <c r="L6"/>
  <c r="K33"/>
  <c r="J33"/>
  <c r="K32"/>
  <c r="J32"/>
  <c r="L30"/>
  <c r="K30"/>
  <c r="J30"/>
  <c r="L29"/>
  <c r="K29"/>
  <c r="J29"/>
  <c r="L24"/>
  <c r="K24"/>
  <c r="J24"/>
  <c r="L23"/>
  <c r="K23"/>
  <c r="J23"/>
  <c r="L21"/>
  <c r="K21"/>
  <c r="J21"/>
  <c r="J20"/>
  <c r="J6"/>
  <c r="L20"/>
  <c r="K20"/>
  <c r="L17"/>
  <c r="K17"/>
  <c r="J17"/>
  <c r="L16"/>
  <c r="K16"/>
  <c r="J16"/>
  <c r="L12"/>
  <c r="K12"/>
  <c r="J12"/>
  <c r="L11"/>
  <c r="K11"/>
  <c r="J11"/>
  <c r="L8"/>
  <c r="K8"/>
  <c r="J8"/>
  <c r="L7"/>
  <c r="K7"/>
  <c r="J7"/>
  <c r="K6"/>
  <c r="M27"/>
  <c r="M26"/>
  <c r="O26"/>
  <c r="S6" i="23"/>
  <c r="I6"/>
  <c r="I33" i="4"/>
  <c r="I32"/>
  <c r="I30"/>
  <c r="I29"/>
  <c r="I24"/>
  <c r="I23"/>
  <c r="I21"/>
  <c r="I20"/>
  <c r="I17"/>
  <c r="I16"/>
  <c r="I12"/>
  <c r="I11"/>
  <c r="I8"/>
  <c r="I7"/>
  <c r="I6"/>
  <c r="V30" i="75"/>
  <c r="U30"/>
  <c r="U29"/>
  <c r="T30"/>
  <c r="V29"/>
  <c r="T29"/>
  <c r="V20"/>
  <c r="U20"/>
  <c r="T20"/>
  <c r="V8"/>
  <c r="V7"/>
  <c r="V6"/>
  <c r="U8"/>
  <c r="T8"/>
  <c r="T7"/>
  <c r="T6"/>
  <c r="U7"/>
  <c r="U6"/>
  <c r="L30"/>
  <c r="K30"/>
  <c r="J30"/>
  <c r="L29"/>
  <c r="K29"/>
  <c r="J29"/>
  <c r="L20"/>
  <c r="K20"/>
  <c r="J20"/>
  <c r="L8"/>
  <c r="K8"/>
  <c r="J8"/>
  <c r="J7"/>
  <c r="J6"/>
  <c r="L7"/>
  <c r="K7"/>
  <c r="K6"/>
  <c r="L6"/>
  <c r="S30"/>
  <c r="S29"/>
  <c r="S20"/>
  <c r="S8"/>
  <c r="S7"/>
  <c r="S6"/>
  <c r="I30"/>
  <c r="I29"/>
  <c r="I20"/>
  <c r="I8"/>
  <c r="I7"/>
  <c r="I6"/>
  <c r="L13" i="12"/>
  <c r="K13"/>
  <c r="J13"/>
  <c r="L12"/>
  <c r="K12"/>
  <c r="J12"/>
  <c r="L10"/>
  <c r="K10"/>
  <c r="K9"/>
  <c r="K6"/>
  <c r="J10"/>
  <c r="L9"/>
  <c r="J9"/>
  <c r="L6"/>
  <c r="J6"/>
  <c r="I13"/>
  <c r="I12"/>
  <c r="I10"/>
  <c r="I9"/>
  <c r="I6"/>
  <c r="L50" i="8"/>
  <c r="L49"/>
  <c r="K50"/>
  <c r="J50"/>
  <c r="J49"/>
  <c r="K49"/>
  <c r="L47"/>
  <c r="L46"/>
  <c r="K47"/>
  <c r="J47"/>
  <c r="K46"/>
  <c r="J46"/>
  <c r="L44"/>
  <c r="K44"/>
  <c r="J44"/>
  <c r="L42"/>
  <c r="K42"/>
  <c r="J42"/>
  <c r="L41"/>
  <c r="K41"/>
  <c r="J41"/>
  <c r="L38"/>
  <c r="K38"/>
  <c r="J38"/>
  <c r="L37"/>
  <c r="K37"/>
  <c r="J37"/>
  <c r="L35"/>
  <c r="K35"/>
  <c r="J35"/>
  <c r="L34"/>
  <c r="K34"/>
  <c r="J34"/>
  <c r="L25"/>
  <c r="K25"/>
  <c r="J25"/>
  <c r="L16"/>
  <c r="K16"/>
  <c r="J16"/>
  <c r="L8"/>
  <c r="K8"/>
  <c r="J8"/>
  <c r="L7"/>
  <c r="K7"/>
  <c r="J7"/>
  <c r="K6"/>
  <c r="I50"/>
  <c r="I49"/>
  <c r="I47"/>
  <c r="I46"/>
  <c r="I44"/>
  <c r="I42"/>
  <c r="I41"/>
  <c r="I38"/>
  <c r="I37"/>
  <c r="I35"/>
  <c r="I34"/>
  <c r="I25"/>
  <c r="I16"/>
  <c r="I8"/>
  <c r="L83" i="73"/>
  <c r="L82"/>
  <c r="L81"/>
  <c r="L85"/>
  <c r="K83"/>
  <c r="J83"/>
  <c r="J82"/>
  <c r="J81"/>
  <c r="J85"/>
  <c r="K82"/>
  <c r="K81"/>
  <c r="K85"/>
  <c r="L73"/>
  <c r="H19" i="15"/>
  <c r="H29"/>
  <c r="K73" i="73"/>
  <c r="J73"/>
  <c r="F19" i="15"/>
  <c r="F29"/>
  <c r="G19"/>
  <c r="G29"/>
  <c r="L55" i="73"/>
  <c r="K55"/>
  <c r="J55"/>
  <c r="L53"/>
  <c r="K53"/>
  <c r="J53"/>
  <c r="K52"/>
  <c r="K51"/>
  <c r="L44"/>
  <c r="K44"/>
  <c r="K41"/>
  <c r="J44"/>
  <c r="L42"/>
  <c r="L41"/>
  <c r="K42"/>
  <c r="J42"/>
  <c r="J41"/>
  <c r="L39"/>
  <c r="K39"/>
  <c r="J39"/>
  <c r="L26"/>
  <c r="K26"/>
  <c r="J26"/>
  <c r="L24"/>
  <c r="K24"/>
  <c r="J24"/>
  <c r="L18"/>
  <c r="K18"/>
  <c r="K17"/>
  <c r="J18"/>
  <c r="L17"/>
  <c r="L10"/>
  <c r="L9"/>
  <c r="K10"/>
  <c r="K9"/>
  <c r="J10"/>
  <c r="J9"/>
  <c r="L6"/>
  <c r="L5"/>
  <c r="K6"/>
  <c r="J6"/>
  <c r="J5"/>
  <c r="K5"/>
  <c r="I83"/>
  <c r="I82"/>
  <c r="I81"/>
  <c r="I85"/>
  <c r="I73"/>
  <c r="E19" i="15"/>
  <c r="E29"/>
  <c r="I55" i="73"/>
  <c r="I53"/>
  <c r="I52"/>
  <c r="I51"/>
  <c r="I44"/>
  <c r="I42"/>
  <c r="I41"/>
  <c r="I39"/>
  <c r="I26"/>
  <c r="I24"/>
  <c r="I18"/>
  <c r="I17"/>
  <c r="I10"/>
  <c r="I9"/>
  <c r="I6"/>
  <c r="I5"/>
  <c r="J17"/>
  <c r="J52"/>
  <c r="J51"/>
  <c r="L52"/>
  <c r="L51"/>
  <c r="J8"/>
  <c r="J66"/>
  <c r="F7" i="15"/>
  <c r="L8" i="73"/>
  <c r="L66"/>
  <c r="H7" i="15"/>
  <c r="K8" i="73"/>
  <c r="K66"/>
  <c r="G7" i="15"/>
  <c r="L6" i="8"/>
  <c r="J6"/>
  <c r="I7"/>
  <c r="I6"/>
  <c r="I8" i="73"/>
  <c r="I66"/>
  <c r="E7" i="15"/>
  <c r="H30"/>
  <c r="H18"/>
  <c r="G18"/>
  <c r="G30"/>
  <c r="F18"/>
  <c r="F30"/>
  <c r="E18"/>
  <c r="E30"/>
  <c r="J35"/>
  <c r="J34"/>
  <c r="N83" i="73"/>
  <c r="N82"/>
  <c r="N81"/>
  <c r="N85"/>
  <c r="N53"/>
  <c r="N44"/>
  <c r="N42"/>
  <c r="N26"/>
  <c r="N24"/>
  <c r="N18"/>
  <c r="N10"/>
  <c r="N6"/>
  <c r="N5"/>
  <c r="J17" i="15"/>
  <c r="N6" i="76"/>
  <c r="N42" i="42"/>
  <c r="N41"/>
  <c r="N38"/>
  <c r="N37"/>
  <c r="N35"/>
  <c r="N8"/>
  <c r="N51" i="21"/>
  <c r="N50"/>
  <c r="N47"/>
  <c r="N46"/>
  <c r="N40"/>
  <c r="N39"/>
  <c r="N26"/>
  <c r="N8"/>
  <c r="X42" i="23"/>
  <c r="X41"/>
  <c r="X39"/>
  <c r="X38"/>
  <c r="X27"/>
  <c r="X26"/>
  <c r="X21"/>
  <c r="X20"/>
  <c r="X15"/>
  <c r="X13"/>
  <c r="X12"/>
  <c r="X8"/>
  <c r="X7"/>
  <c r="N42"/>
  <c r="N41"/>
  <c r="N39"/>
  <c r="N38"/>
  <c r="N27"/>
  <c r="N21"/>
  <c r="N20"/>
  <c r="N15"/>
  <c r="N13"/>
  <c r="N8"/>
  <c r="N7"/>
  <c r="X30" i="75"/>
  <c r="X29"/>
  <c r="X20"/>
  <c r="X8"/>
  <c r="N30"/>
  <c r="N29"/>
  <c r="N20"/>
  <c r="N8"/>
  <c r="J11" i="15"/>
  <c r="N13" i="12"/>
  <c r="N10"/>
  <c r="N9"/>
  <c r="N35" i="8"/>
  <c r="N34"/>
  <c r="N44"/>
  <c r="N42"/>
  <c r="N50"/>
  <c r="N49"/>
  <c r="N47"/>
  <c r="N46"/>
  <c r="N38"/>
  <c r="N37"/>
  <c r="N25"/>
  <c r="N16"/>
  <c r="N8"/>
  <c r="X6" i="23"/>
  <c r="J26" i="15"/>
  <c r="N7" i="21"/>
  <c r="H36" i="15"/>
  <c r="H32"/>
  <c r="G32"/>
  <c r="G36"/>
  <c r="F36"/>
  <c r="F32"/>
  <c r="E36"/>
  <c r="E32"/>
  <c r="X7" i="75"/>
  <c r="N41" i="8"/>
  <c r="N17" i="73"/>
  <c r="N9"/>
  <c r="N52"/>
  <c r="N41"/>
  <c r="N7" i="42"/>
  <c r="N6"/>
  <c r="N6" i="21"/>
  <c r="J15" i="15"/>
  <c r="N12" i="23"/>
  <c r="N26"/>
  <c r="X6" i="75"/>
  <c r="N7"/>
  <c r="N12" i="12"/>
  <c r="N7" i="8"/>
  <c r="N6"/>
  <c r="J10" i="15"/>
  <c r="J24"/>
  <c r="J16"/>
  <c r="N51" i="73"/>
  <c r="N6" i="23"/>
  <c r="J14" i="15"/>
  <c r="J12"/>
  <c r="J13"/>
  <c r="J8"/>
  <c r="N6" i="75"/>
  <c r="N6" i="12"/>
  <c r="N66" i="73"/>
  <c r="J33" i="15"/>
  <c r="J27"/>
  <c r="N33" i="4"/>
  <c r="N32"/>
  <c r="N30"/>
  <c r="N29"/>
  <c r="N24"/>
  <c r="N23"/>
  <c r="N21"/>
  <c r="N20"/>
  <c r="N17"/>
  <c r="N16"/>
  <c r="N12"/>
  <c r="N11"/>
  <c r="N8"/>
  <c r="N7"/>
  <c r="H6" i="76"/>
  <c r="H42" i="42"/>
  <c r="H41"/>
  <c r="H38"/>
  <c r="H37"/>
  <c r="H35"/>
  <c r="H8"/>
  <c r="H7"/>
  <c r="H6"/>
  <c r="H51" i="21"/>
  <c r="H50"/>
  <c r="H47"/>
  <c r="H46"/>
  <c r="H40"/>
  <c r="H39"/>
  <c r="H26"/>
  <c r="H8"/>
  <c r="H7"/>
  <c r="H6"/>
  <c r="R42" i="23"/>
  <c r="R41"/>
  <c r="R39"/>
  <c r="R38"/>
  <c r="R27"/>
  <c r="R26"/>
  <c r="R21"/>
  <c r="R20"/>
  <c r="R15"/>
  <c r="R13"/>
  <c r="R12"/>
  <c r="R8"/>
  <c r="R7"/>
  <c r="H42"/>
  <c r="H41"/>
  <c r="H39"/>
  <c r="H38"/>
  <c r="H27"/>
  <c r="H26"/>
  <c r="H21"/>
  <c r="H20"/>
  <c r="H15"/>
  <c r="H13"/>
  <c r="H12"/>
  <c r="H8"/>
  <c r="H7"/>
  <c r="H33" i="4"/>
  <c r="H32"/>
  <c r="H30"/>
  <c r="H29"/>
  <c r="H24"/>
  <c r="H23"/>
  <c r="H21"/>
  <c r="H20"/>
  <c r="H17"/>
  <c r="H16"/>
  <c r="H12"/>
  <c r="H11"/>
  <c r="H8"/>
  <c r="H7"/>
  <c r="H30" i="75"/>
  <c r="H29"/>
  <c r="H20"/>
  <c r="H8"/>
  <c r="R30"/>
  <c r="R29"/>
  <c r="R20"/>
  <c r="R8"/>
  <c r="H13" i="12"/>
  <c r="H12"/>
  <c r="H10"/>
  <c r="H9"/>
  <c r="H6"/>
  <c r="H50" i="8"/>
  <c r="H49"/>
  <c r="H47"/>
  <c r="H46"/>
  <c r="H44"/>
  <c r="H42"/>
  <c r="H41"/>
  <c r="H38"/>
  <c r="H37"/>
  <c r="H35"/>
  <c r="H34"/>
  <c r="H25"/>
  <c r="H16"/>
  <c r="H8"/>
  <c r="H83" i="73"/>
  <c r="H82"/>
  <c r="H81"/>
  <c r="H85"/>
  <c r="H73"/>
  <c r="D19" i="15"/>
  <c r="D29"/>
  <c r="H55" i="73"/>
  <c r="H53"/>
  <c r="H44"/>
  <c r="H42"/>
  <c r="H39"/>
  <c r="H26"/>
  <c r="H24"/>
  <c r="H18"/>
  <c r="H10"/>
  <c r="H9"/>
  <c r="H6"/>
  <c r="H5"/>
  <c r="G42" i="8"/>
  <c r="M45"/>
  <c r="M44"/>
  <c r="O44"/>
  <c r="G44"/>
  <c r="F44"/>
  <c r="M58" i="73"/>
  <c r="O58"/>
  <c r="M28" i="42"/>
  <c r="O28"/>
  <c r="G6" i="21"/>
  <c r="F6"/>
  <c r="M32"/>
  <c r="O32"/>
  <c r="W43" i="23"/>
  <c r="W44"/>
  <c r="W45"/>
  <c r="W46"/>
  <c r="G8" i="4"/>
  <c r="F8"/>
  <c r="G17"/>
  <c r="F17"/>
  <c r="F12"/>
  <c r="M28"/>
  <c r="O28"/>
  <c r="O27"/>
  <c r="M19"/>
  <c r="O19"/>
  <c r="G30" i="75"/>
  <c r="G29"/>
  <c r="F30"/>
  <c r="F29"/>
  <c r="M31"/>
  <c r="W31"/>
  <c r="M32"/>
  <c r="O32"/>
  <c r="W32"/>
  <c r="W33"/>
  <c r="M33"/>
  <c r="W30"/>
  <c r="Q30"/>
  <c r="P30"/>
  <c r="W29"/>
  <c r="Q29"/>
  <c r="P29"/>
  <c r="G35" i="8"/>
  <c r="G34"/>
  <c r="F35"/>
  <c r="F34"/>
  <c r="F25"/>
  <c r="G25"/>
  <c r="M36"/>
  <c r="M64" i="73"/>
  <c r="O64"/>
  <c r="M9" i="42"/>
  <c r="O9"/>
  <c r="M10"/>
  <c r="O10"/>
  <c r="M11"/>
  <c r="O11"/>
  <c r="M12"/>
  <c r="O12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9"/>
  <c r="O29"/>
  <c r="M30"/>
  <c r="O30"/>
  <c r="M31"/>
  <c r="O31"/>
  <c r="M32"/>
  <c r="O32"/>
  <c r="O34"/>
  <c r="M36"/>
  <c r="M39"/>
  <c r="O39"/>
  <c r="M40"/>
  <c r="O40"/>
  <c r="M43"/>
  <c r="H41" i="73"/>
  <c r="H52"/>
  <c r="H51"/>
  <c r="M35" i="42"/>
  <c r="O35"/>
  <c r="O36"/>
  <c r="M42"/>
  <c r="O43"/>
  <c r="H6" i="4"/>
  <c r="R7" i="75"/>
  <c r="R6"/>
  <c r="H7"/>
  <c r="H6"/>
  <c r="M30"/>
  <c r="G41" i="8"/>
  <c r="H7"/>
  <c r="H6"/>
  <c r="M35"/>
  <c r="O36"/>
  <c r="H17" i="73"/>
  <c r="H8"/>
  <c r="J7" i="15"/>
  <c r="J20"/>
  <c r="N6" i="4"/>
  <c r="R6" i="23"/>
  <c r="H6"/>
  <c r="M38" i="42"/>
  <c r="M8"/>
  <c r="M14" i="21"/>
  <c r="O14"/>
  <c r="H66" i="73"/>
  <c r="D7" i="15"/>
  <c r="D30"/>
  <c r="D18"/>
  <c r="M7" i="42"/>
  <c r="O7"/>
  <c r="O8"/>
  <c r="M37"/>
  <c r="O37"/>
  <c r="O38"/>
  <c r="M41"/>
  <c r="O41"/>
  <c r="O42"/>
  <c r="M29" i="75"/>
  <c r="O29"/>
  <c r="O30"/>
  <c r="M34" i="8"/>
  <c r="O34"/>
  <c r="O35"/>
  <c r="J18" i="15"/>
  <c r="J31"/>
  <c r="M6" i="42"/>
  <c r="O6"/>
  <c r="M13" i="21"/>
  <c r="O13"/>
  <c r="D32" i="15"/>
  <c r="D36"/>
  <c r="G44" i="73"/>
  <c r="F44"/>
  <c r="Q42" i="23"/>
  <c r="Q41"/>
  <c r="Q39"/>
  <c r="Q38"/>
  <c r="Q27"/>
  <c r="Q26"/>
  <c r="Q21"/>
  <c r="Q20"/>
  <c r="Q15"/>
  <c r="Q13"/>
  <c r="Q12"/>
  <c r="Q8"/>
  <c r="Q7"/>
  <c r="M40"/>
  <c r="O40"/>
  <c r="W30"/>
  <c r="Y30"/>
  <c r="M30"/>
  <c r="M76" i="73"/>
  <c r="O76"/>
  <c r="C35" i="15"/>
  <c r="G73" i="73"/>
  <c r="Q6" i="23"/>
  <c r="C26" i="15"/>
  <c r="M18" i="23"/>
  <c r="O18"/>
  <c r="M19"/>
  <c r="M11"/>
  <c r="W11"/>
  <c r="W19" i="75"/>
  <c r="W14"/>
  <c r="G8" i="42"/>
  <c r="F8"/>
  <c r="M11" i="75"/>
  <c r="O11"/>
  <c r="M12"/>
  <c r="M13"/>
  <c r="O13"/>
  <c r="M14"/>
  <c r="M17"/>
  <c r="M18"/>
  <c r="M19"/>
  <c r="O19"/>
  <c r="B35" i="15"/>
  <c r="M65" i="73"/>
  <c r="O65"/>
  <c r="M49" i="21"/>
  <c r="O49"/>
  <c r="F26"/>
  <c r="W40" i="23"/>
  <c r="W39"/>
  <c r="W38"/>
  <c r="W19"/>
  <c r="W18"/>
  <c r="W47"/>
  <c r="Y47"/>
  <c r="M44"/>
  <c r="O44"/>
  <c r="M45"/>
  <c r="M46"/>
  <c r="M47"/>
  <c r="M43"/>
  <c r="M24"/>
  <c r="M25"/>
  <c r="O25"/>
  <c r="M22"/>
  <c r="O22"/>
  <c r="G13"/>
  <c r="G39"/>
  <c r="G38"/>
  <c r="M39"/>
  <c r="M38"/>
  <c r="P42"/>
  <c r="P41"/>
  <c r="G42"/>
  <c r="G41"/>
  <c r="F42"/>
  <c r="F41"/>
  <c r="P39"/>
  <c r="F39"/>
  <c r="F38"/>
  <c r="P38"/>
  <c r="P21"/>
  <c r="G21"/>
  <c r="F21"/>
  <c r="G15"/>
  <c r="P15"/>
  <c r="F15"/>
  <c r="W16"/>
  <c r="M16"/>
  <c r="O16"/>
  <c r="M17"/>
  <c r="W17"/>
  <c r="F13"/>
  <c r="M31" i="4"/>
  <c r="G30"/>
  <c r="G29"/>
  <c r="F30"/>
  <c r="F29"/>
  <c r="M9"/>
  <c r="M8"/>
  <c r="G8" i="75"/>
  <c r="W26"/>
  <c r="M26"/>
  <c r="W25"/>
  <c r="M25"/>
  <c r="W13"/>
  <c r="M51" i="8"/>
  <c r="G50"/>
  <c r="G49"/>
  <c r="F50"/>
  <c r="F49"/>
  <c r="F42" i="73"/>
  <c r="F39"/>
  <c r="F26"/>
  <c r="F24"/>
  <c r="F18"/>
  <c r="F10"/>
  <c r="F9"/>
  <c r="F6"/>
  <c r="F5"/>
  <c r="G55"/>
  <c r="F55"/>
  <c r="P8" i="23"/>
  <c r="G24" i="4"/>
  <c r="F24"/>
  <c r="Q8" i="75"/>
  <c r="P8"/>
  <c r="M11" i="12"/>
  <c r="G10"/>
  <c r="F10"/>
  <c r="F9"/>
  <c r="G9"/>
  <c r="F42" i="8"/>
  <c r="F41"/>
  <c r="M31"/>
  <c r="M33"/>
  <c r="M32"/>
  <c r="O32"/>
  <c r="M30"/>
  <c r="M29"/>
  <c r="M28"/>
  <c r="O28"/>
  <c r="M27"/>
  <c r="M26"/>
  <c r="F73" i="73"/>
  <c r="M74"/>
  <c r="F53"/>
  <c r="W18" i="75"/>
  <c r="M8"/>
  <c r="O8"/>
  <c r="M10" i="12"/>
  <c r="O11"/>
  <c r="M50" i="8"/>
  <c r="O51"/>
  <c r="M25"/>
  <c r="O25"/>
  <c r="F52" i="73"/>
  <c r="F51"/>
  <c r="B34" i="15"/>
  <c r="B33"/>
  <c r="W42" i="23"/>
  <c r="W41"/>
  <c r="C34" i="15"/>
  <c r="C33"/>
  <c r="F17" i="73"/>
  <c r="M42" i="23"/>
  <c r="M41"/>
  <c r="M15"/>
  <c r="O15"/>
  <c r="W15"/>
  <c r="M30" i="4"/>
  <c r="M29"/>
  <c r="G42" i="42"/>
  <c r="G41"/>
  <c r="G38"/>
  <c r="G37"/>
  <c r="G35"/>
  <c r="G7"/>
  <c r="G51" i="21"/>
  <c r="G50"/>
  <c r="G47"/>
  <c r="G46"/>
  <c r="G40"/>
  <c r="G39"/>
  <c r="G26"/>
  <c r="G8"/>
  <c r="I22" i="15"/>
  <c r="I23"/>
  <c r="I25"/>
  <c r="M9" i="12"/>
  <c r="O9"/>
  <c r="O10"/>
  <c r="M49" i="8"/>
  <c r="O49"/>
  <c r="O50"/>
  <c r="G6" i="42"/>
  <c r="G7" i="21"/>
  <c r="G53" i="73"/>
  <c r="M7" i="76"/>
  <c r="O7"/>
  <c r="G6"/>
  <c r="F6"/>
  <c r="B17" i="15"/>
  <c r="M59" i="73"/>
  <c r="O59"/>
  <c r="M6" i="76"/>
  <c r="O6"/>
  <c r="I17" i="15"/>
  <c r="K17"/>
  <c r="M10" i="21"/>
  <c r="O10"/>
  <c r="M11"/>
  <c r="O11"/>
  <c r="M12"/>
  <c r="O12"/>
  <c r="M15"/>
  <c r="M16"/>
  <c r="O16"/>
  <c r="M17"/>
  <c r="O17"/>
  <c r="M18"/>
  <c r="M19"/>
  <c r="M20"/>
  <c r="O20"/>
  <c r="M21"/>
  <c r="O21"/>
  <c r="M22"/>
  <c r="O22"/>
  <c r="M23"/>
  <c r="O23"/>
  <c r="M24"/>
  <c r="O24"/>
  <c r="M25"/>
  <c r="O25"/>
  <c r="M28"/>
  <c r="O28"/>
  <c r="M29"/>
  <c r="O29"/>
  <c r="M30"/>
  <c r="O30"/>
  <c r="M31"/>
  <c r="O31"/>
  <c r="M33"/>
  <c r="O33"/>
  <c r="M34"/>
  <c r="O34"/>
  <c r="M35"/>
  <c r="O35"/>
  <c r="M36"/>
  <c r="O36"/>
  <c r="M37"/>
  <c r="O37"/>
  <c r="M38"/>
  <c r="O38"/>
  <c r="M42"/>
  <c r="O42"/>
  <c r="M43"/>
  <c r="O43"/>
  <c r="M44"/>
  <c r="O44"/>
  <c r="M45"/>
  <c r="M53"/>
  <c r="O53"/>
  <c r="M52"/>
  <c r="O52"/>
  <c r="M48"/>
  <c r="O48"/>
  <c r="M41"/>
  <c r="O41"/>
  <c r="M27"/>
  <c r="O27"/>
  <c r="M9"/>
  <c r="O9"/>
  <c r="M7" i="73"/>
  <c r="M12"/>
  <c r="O12"/>
  <c r="M13"/>
  <c r="O13"/>
  <c r="M14"/>
  <c r="O14"/>
  <c r="M15"/>
  <c r="O15"/>
  <c r="M16"/>
  <c r="O16"/>
  <c r="M11"/>
  <c r="O11"/>
  <c r="M20"/>
  <c r="O20"/>
  <c r="M21"/>
  <c r="O21"/>
  <c r="M23"/>
  <c r="O23"/>
  <c r="M19"/>
  <c r="O19"/>
  <c r="M25"/>
  <c r="O25"/>
  <c r="M28"/>
  <c r="O28"/>
  <c r="M29"/>
  <c r="O29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27"/>
  <c r="O27"/>
  <c r="M40"/>
  <c r="M43"/>
  <c r="M46"/>
  <c r="O46"/>
  <c r="M47"/>
  <c r="O47"/>
  <c r="M45"/>
  <c r="O45"/>
  <c r="M54"/>
  <c r="O54"/>
  <c r="M57"/>
  <c r="O57"/>
  <c r="M60"/>
  <c r="M61"/>
  <c r="M62"/>
  <c r="O62"/>
  <c r="M63"/>
  <c r="O63"/>
  <c r="M56"/>
  <c r="O56"/>
  <c r="M75"/>
  <c r="M73"/>
  <c r="M84"/>
  <c r="M29" i="23"/>
  <c r="M31"/>
  <c r="M32"/>
  <c r="M28"/>
  <c r="O28"/>
  <c r="M23"/>
  <c r="M14"/>
  <c r="M10"/>
  <c r="M8"/>
  <c r="M7"/>
  <c r="W29"/>
  <c r="W31"/>
  <c r="Y31"/>
  <c r="W32"/>
  <c r="Y37"/>
  <c r="W28"/>
  <c r="W23"/>
  <c r="W21"/>
  <c r="W14"/>
  <c r="W10"/>
  <c r="M22" i="4"/>
  <c r="M14"/>
  <c r="M15"/>
  <c r="M34"/>
  <c r="M25"/>
  <c r="O25"/>
  <c r="M18"/>
  <c r="M13"/>
  <c r="O13"/>
  <c r="M7"/>
  <c r="G10" i="73"/>
  <c r="G9"/>
  <c r="M26" i="21"/>
  <c r="O26"/>
  <c r="M47"/>
  <c r="M51"/>
  <c r="W12" i="75"/>
  <c r="W22"/>
  <c r="W23"/>
  <c r="W24"/>
  <c r="W27"/>
  <c r="W28"/>
  <c r="W21"/>
  <c r="W17"/>
  <c r="Y17"/>
  <c r="W11"/>
  <c r="M22"/>
  <c r="M23"/>
  <c r="M24"/>
  <c r="M27"/>
  <c r="M28"/>
  <c r="M21"/>
  <c r="M14" i="12"/>
  <c r="O14"/>
  <c r="M9" i="8"/>
  <c r="O9"/>
  <c r="M10"/>
  <c r="O10"/>
  <c r="M11"/>
  <c r="O11"/>
  <c r="M12"/>
  <c r="O12"/>
  <c r="M13"/>
  <c r="O13"/>
  <c r="M14"/>
  <c r="O14"/>
  <c r="M15"/>
  <c r="O15"/>
  <c r="M17"/>
  <c r="O17"/>
  <c r="M18"/>
  <c r="O18"/>
  <c r="M19"/>
  <c r="O19"/>
  <c r="M20"/>
  <c r="O20"/>
  <c r="M21"/>
  <c r="O21"/>
  <c r="M22"/>
  <c r="O22"/>
  <c r="M23"/>
  <c r="O23"/>
  <c r="M24"/>
  <c r="O24"/>
  <c r="M39"/>
  <c r="O39"/>
  <c r="M40"/>
  <c r="O40"/>
  <c r="M43"/>
  <c r="M48"/>
  <c r="M47"/>
  <c r="M46"/>
  <c r="G47"/>
  <c r="G46"/>
  <c r="F47"/>
  <c r="F46"/>
  <c r="W20" i="23"/>
  <c r="W13"/>
  <c r="G27"/>
  <c r="G26"/>
  <c r="P27"/>
  <c r="P26"/>
  <c r="G20"/>
  <c r="P20"/>
  <c r="G12"/>
  <c r="P13"/>
  <c r="G8"/>
  <c r="G7"/>
  <c r="P7"/>
  <c r="F8"/>
  <c r="G21" i="4"/>
  <c r="G20"/>
  <c r="F21"/>
  <c r="G33"/>
  <c r="G32"/>
  <c r="G23"/>
  <c r="G16"/>
  <c r="G12"/>
  <c r="G11"/>
  <c r="G7"/>
  <c r="G6"/>
  <c r="G20" i="75"/>
  <c r="G7"/>
  <c r="P20"/>
  <c r="Q20"/>
  <c r="Q7"/>
  <c r="W20"/>
  <c r="P7"/>
  <c r="G13" i="12"/>
  <c r="G12"/>
  <c r="G6"/>
  <c r="G38" i="8"/>
  <c r="G37"/>
  <c r="G16"/>
  <c r="G8"/>
  <c r="G6" i="73"/>
  <c r="G5"/>
  <c r="G18"/>
  <c r="G24"/>
  <c r="G26"/>
  <c r="G39"/>
  <c r="G42"/>
  <c r="G41"/>
  <c r="G52"/>
  <c r="G51"/>
  <c r="C19" i="15"/>
  <c r="G83" i="73"/>
  <c r="F42" i="42"/>
  <c r="F41"/>
  <c r="F38"/>
  <c r="F37"/>
  <c r="F35"/>
  <c r="F51" i="21"/>
  <c r="F50"/>
  <c r="F47"/>
  <c r="F46"/>
  <c r="F40"/>
  <c r="F39"/>
  <c r="F8"/>
  <c r="M42" i="73"/>
  <c r="M83"/>
  <c r="O83"/>
  <c r="F27" i="23"/>
  <c r="F26"/>
  <c r="F20"/>
  <c r="F12"/>
  <c r="F7"/>
  <c r="F20" i="4"/>
  <c r="F16"/>
  <c r="F33"/>
  <c r="F32"/>
  <c r="F23"/>
  <c r="F11"/>
  <c r="F7"/>
  <c r="F20" i="75"/>
  <c r="F13" i="12"/>
  <c r="F12"/>
  <c r="F6"/>
  <c r="B11" i="15"/>
  <c r="F38" i="8"/>
  <c r="F37"/>
  <c r="F16"/>
  <c r="F8"/>
  <c r="F83" i="73"/>
  <c r="B19" i="15"/>
  <c r="M46" i="21"/>
  <c r="O46"/>
  <c r="O47"/>
  <c r="M50"/>
  <c r="O50"/>
  <c r="O51"/>
  <c r="W27" i="23"/>
  <c r="W26"/>
  <c r="Y26"/>
  <c r="Y27"/>
  <c r="M13"/>
  <c r="O13"/>
  <c r="O14"/>
  <c r="M21"/>
  <c r="O21"/>
  <c r="O23"/>
  <c r="M17" i="4"/>
  <c r="O18"/>
  <c r="M33"/>
  <c r="O34"/>
  <c r="M12"/>
  <c r="O14"/>
  <c r="Q6" i="75"/>
  <c r="C24" i="15"/>
  <c r="C20"/>
  <c r="G6" i="75"/>
  <c r="M13" i="12"/>
  <c r="M42" i="8"/>
  <c r="O43"/>
  <c r="M24" i="73"/>
  <c r="O24"/>
  <c r="M18"/>
  <c r="O18"/>
  <c r="I35" i="15"/>
  <c r="K35"/>
  <c r="O84" i="73"/>
  <c r="M39"/>
  <c r="O39"/>
  <c r="O40"/>
  <c r="M6"/>
  <c r="O6"/>
  <c r="O7"/>
  <c r="I34" i="15"/>
  <c r="M40" i="21"/>
  <c r="F6" i="4"/>
  <c r="B13" i="15"/>
  <c r="B24"/>
  <c r="P6" i="75"/>
  <c r="G7" i="8"/>
  <c r="G6"/>
  <c r="G17" i="73"/>
  <c r="I11" i="15"/>
  <c r="K11"/>
  <c r="M10" i="73"/>
  <c r="O10"/>
  <c r="I19" i="15"/>
  <c r="G8" i="73"/>
  <c r="G66"/>
  <c r="C7" i="15"/>
  <c r="C30"/>
  <c r="M27" i="23"/>
  <c r="F6"/>
  <c r="G6"/>
  <c r="F7" i="75"/>
  <c r="M82" i="73"/>
  <c r="O82"/>
  <c r="G82"/>
  <c r="G81"/>
  <c r="G85"/>
  <c r="F82"/>
  <c r="F81"/>
  <c r="F85"/>
  <c r="M8" i="21"/>
  <c r="O8"/>
  <c r="M24" i="4"/>
  <c r="O24"/>
  <c r="M38" i="8"/>
  <c r="M55" i="73"/>
  <c r="O55"/>
  <c r="M12" i="23"/>
  <c r="O12"/>
  <c r="W8"/>
  <c r="W7"/>
  <c r="F7" i="42"/>
  <c r="F6"/>
  <c r="B16" i="15"/>
  <c r="I28"/>
  <c r="I27"/>
  <c r="F7" i="21"/>
  <c r="P12" i="23"/>
  <c r="B14" i="15"/>
  <c r="W8" i="75"/>
  <c r="Y8"/>
  <c r="F7" i="8"/>
  <c r="F6"/>
  <c r="M53" i="73"/>
  <c r="M20" i="75"/>
  <c r="M7"/>
  <c r="M16" i="8"/>
  <c r="O16"/>
  <c r="M26" i="73"/>
  <c r="O26"/>
  <c r="W12" i="23"/>
  <c r="M21" i="4"/>
  <c r="M20" i="23"/>
  <c r="O20"/>
  <c r="M8" i="8"/>
  <c r="O8"/>
  <c r="M5" i="73"/>
  <c r="O5"/>
  <c r="M39" i="21"/>
  <c r="O39"/>
  <c r="O40"/>
  <c r="M26" i="23"/>
  <c r="O26"/>
  <c r="O27"/>
  <c r="M11" i="4"/>
  <c r="O11"/>
  <c r="O12"/>
  <c r="M32"/>
  <c r="O32"/>
  <c r="O33"/>
  <c r="O17"/>
  <c r="M16"/>
  <c r="O16"/>
  <c r="F6" i="75"/>
  <c r="B12" i="15"/>
  <c r="I24"/>
  <c r="K24"/>
  <c r="M6" i="75"/>
  <c r="O6"/>
  <c r="O7"/>
  <c r="M12" i="12"/>
  <c r="O13"/>
  <c r="M37" i="8"/>
  <c r="O37"/>
  <c r="O38"/>
  <c r="M41"/>
  <c r="O41"/>
  <c r="O42"/>
  <c r="M9" i="73"/>
  <c r="O9"/>
  <c r="I33" i="15"/>
  <c r="K33"/>
  <c r="K34"/>
  <c r="C18"/>
  <c r="M52" i="73"/>
  <c r="I13" i="15"/>
  <c r="K13"/>
  <c r="B15"/>
  <c r="I15"/>
  <c r="K15"/>
  <c r="M7" i="21"/>
  <c r="I14" i="15"/>
  <c r="K14"/>
  <c r="C29"/>
  <c r="I16"/>
  <c r="K16"/>
  <c r="W6" i="23"/>
  <c r="Y6"/>
  <c r="P6"/>
  <c r="B26" i="15"/>
  <c r="I26"/>
  <c r="K26"/>
  <c r="M81" i="73"/>
  <c r="O81"/>
  <c r="M23" i="4"/>
  <c r="O23"/>
  <c r="B10" i="15"/>
  <c r="W7" i="75"/>
  <c r="M7" i="8"/>
  <c r="M20" i="4"/>
  <c r="M17" i="73"/>
  <c r="O17"/>
  <c r="I12" i="15"/>
  <c r="B8"/>
  <c r="M6" i="21"/>
  <c r="O6"/>
  <c r="O7"/>
  <c r="M6" i="23"/>
  <c r="O6"/>
  <c r="W6" i="75"/>
  <c r="Y6"/>
  <c r="Y7"/>
  <c r="M6" i="12"/>
  <c r="O6"/>
  <c r="O12"/>
  <c r="M6" i="8"/>
  <c r="O6"/>
  <c r="O7"/>
  <c r="M51" i="73"/>
  <c r="O51"/>
  <c r="O52"/>
  <c r="M6" i="4"/>
  <c r="O6"/>
  <c r="B20" i="15"/>
  <c r="B29"/>
  <c r="C31"/>
  <c r="C36"/>
  <c r="I20"/>
  <c r="M85" i="73"/>
  <c r="O85"/>
  <c r="I10" i="15"/>
  <c r="K10"/>
  <c r="K12"/>
  <c r="I8"/>
  <c r="I29"/>
  <c r="K20"/>
  <c r="C32"/>
  <c r="K8"/>
  <c r="I31"/>
  <c r="K31"/>
  <c r="F41" i="73"/>
  <c r="F8"/>
  <c r="F66"/>
  <c r="B7" i="15"/>
  <c r="I7"/>
  <c r="K7"/>
  <c r="B30"/>
  <c r="I30"/>
  <c r="I18"/>
  <c r="I36"/>
  <c r="I32"/>
  <c r="M44" i="73"/>
  <c r="O44"/>
  <c r="M41"/>
  <c r="O41"/>
  <c r="M8"/>
  <c r="O8"/>
  <c r="M66"/>
  <c r="O66"/>
  <c r="O73"/>
  <c r="J19" i="15"/>
  <c r="J30"/>
  <c r="J29"/>
  <c r="K19"/>
  <c r="J32"/>
  <c r="J36"/>
  <c r="K30"/>
  <c r="B18"/>
  <c r="B31"/>
  <c r="B32"/>
  <c r="B36"/>
</calcChain>
</file>

<file path=xl/sharedStrings.xml><?xml version="1.0" encoding="utf-8"?>
<sst xmlns="http://schemas.openxmlformats.org/spreadsheetml/2006/main" count="842" uniqueCount="454">
  <si>
    <t>007</t>
  </si>
  <si>
    <t>Z ostatných finančných operácií</t>
  </si>
  <si>
    <t>Prevod prostriedkov z peňažných fondov</t>
  </si>
  <si>
    <t>Príjmy z transakcií s finančnými prostriedkami</t>
  </si>
  <si>
    <t>Pokuty, penále a iné sankcie</t>
  </si>
  <si>
    <t>Za porušenie predpisov</t>
  </si>
  <si>
    <t>Poplatky a platby z nepriemyselného a náhodného predaja služieb</t>
  </si>
  <si>
    <t xml:space="preserve">Úroky z tuzemských úverov, pôžičiek a  vkladov </t>
  </si>
  <si>
    <t>Verejná zeleň</t>
  </si>
  <si>
    <t>Detské ihriská</t>
  </si>
  <si>
    <t>Podporná činnosť - správa obce</t>
  </si>
  <si>
    <t>Nakladanie s odpadmi</t>
  </si>
  <si>
    <t>Materiál</t>
  </si>
  <si>
    <t>Povinnosti v zmysle zákona o verejnom zdravotn.</t>
  </si>
  <si>
    <t>Bezpečnosť a ochrana zdravia pri práci</t>
  </si>
  <si>
    <t>Energie, voda a komunikácie</t>
  </si>
  <si>
    <t>Výsledok hospodárenia</t>
  </si>
  <si>
    <t>Ostatné tovary a služby</t>
  </si>
  <si>
    <t>Stravovanie</t>
  </si>
  <si>
    <t>Sociálny fond</t>
  </si>
  <si>
    <t>Poplatky banke</t>
  </si>
  <si>
    <t>19</t>
  </si>
  <si>
    <t>20</t>
  </si>
  <si>
    <t>VÝDAVKY SPOLU (bežné + kapitálové):</t>
  </si>
  <si>
    <t>1</t>
  </si>
  <si>
    <t>2</t>
  </si>
  <si>
    <t>3</t>
  </si>
  <si>
    <t>4</t>
  </si>
  <si>
    <t>5</t>
  </si>
  <si>
    <t>Kapitálové výdavky</t>
  </si>
  <si>
    <t>003</t>
  </si>
  <si>
    <t>001</t>
  </si>
  <si>
    <t>002</t>
  </si>
  <si>
    <t>012</t>
  </si>
  <si>
    <t>004</t>
  </si>
  <si>
    <t>005</t>
  </si>
  <si>
    <t>Iné nedaňové príjmy</t>
  </si>
  <si>
    <t>Tabule "Zákaz vynášania odpadu"</t>
  </si>
  <si>
    <t>Deratizácia verejných plôch zelene</t>
  </si>
  <si>
    <t>Bežné príjmy spolu:</t>
  </si>
  <si>
    <t>Bežné výdavky spolu:</t>
  </si>
  <si>
    <t>Kapitálové príjmy spolu:</t>
  </si>
  <si>
    <t xml:space="preserve">Kapitálové výdavky spolu: </t>
  </si>
  <si>
    <t>PRÍJMY SPOLU (bežné + kapitálové):</t>
  </si>
  <si>
    <t>6</t>
  </si>
  <si>
    <t>7</t>
  </si>
  <si>
    <t>8</t>
  </si>
  <si>
    <t>Rekreačné a športové služby</t>
  </si>
  <si>
    <t>Verejné osvetlenie</t>
  </si>
  <si>
    <t>Nájomné za prenájom</t>
  </si>
  <si>
    <t>Kultúrna spolupráca</t>
  </si>
  <si>
    <t>Poistné a príspevky do poisťovní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</si>
  <si>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</si>
  <si>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</si>
  <si>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</si>
  <si>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</si>
  <si>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</si>
  <si>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</si>
  <si>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</si>
  <si>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</si>
  <si>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</si>
  <si>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</si>
  <si>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Prevod z rezervného fondu</t>
  </si>
  <si>
    <t>A) Bežné príjmy</t>
  </si>
  <si>
    <t>Kód zdroja</t>
  </si>
  <si>
    <t>Názov rozpočtovej jednotky</t>
  </si>
  <si>
    <t>Daňové príjmy</t>
  </si>
  <si>
    <t>Výnos dane z príjmov pre územnú samosprávu</t>
  </si>
  <si>
    <t>Nedaňové príjmy</t>
  </si>
  <si>
    <t>Príjmy z prenájmu pozemkov</t>
  </si>
  <si>
    <t>Z prenájmu budov, garáži a ost.</t>
  </si>
  <si>
    <t>B) Kapitálové príjmy</t>
  </si>
  <si>
    <t>C) Finančné operácie príjmové</t>
  </si>
  <si>
    <t>Daň z príjmov a kapitálového majetku</t>
  </si>
  <si>
    <t>Príjmy z vlastníctva</t>
  </si>
  <si>
    <t>Príjmy z prenájmu pozemku (rekl.panely)</t>
  </si>
  <si>
    <t>Príjmy z podnikania a vlastníctva majetku</t>
  </si>
  <si>
    <t>Administratívne poplatky a iné poplatky a platby</t>
  </si>
  <si>
    <t xml:space="preserve">Administratívne poplatky </t>
  </si>
  <si>
    <t>Ostatné príjmy</t>
  </si>
  <si>
    <t>Z dobropisov</t>
  </si>
  <si>
    <t>027</t>
  </si>
  <si>
    <t>Iné</t>
  </si>
  <si>
    <t>Z účtov finančného hospodárenia</t>
  </si>
  <si>
    <t>Tuzemské bežné granty a transfery</t>
  </si>
  <si>
    <t>PROGRAM 3:   KOMUNIKÁCIE</t>
  </si>
  <si>
    <t>PROGRAM 1:     Služby občanom</t>
  </si>
  <si>
    <t>PROGRAM 6:     Sociálne služby</t>
  </si>
  <si>
    <t>PROGRAM 5:     Prostredie pre život</t>
  </si>
  <si>
    <t>PROGRAM 7:     Podporná činnosť</t>
  </si>
  <si>
    <t>Cestovné</t>
  </si>
  <si>
    <t>Dopravné</t>
  </si>
  <si>
    <t>Poistenie majetku</t>
  </si>
  <si>
    <t>Audit účtovníctva</t>
  </si>
  <si>
    <t>Vodné, stočné</t>
  </si>
  <si>
    <t>Dohody na upratovanie trhoviska</t>
  </si>
  <si>
    <t>Odvoz odpadu</t>
  </si>
  <si>
    <t>Trhovisko Merkúr</t>
  </si>
  <si>
    <t>kód zdroja</t>
  </si>
  <si>
    <t>Ochrana životného prostredia</t>
  </si>
  <si>
    <t>d) výroba a osadzovanie zábradlí</t>
  </si>
  <si>
    <t>PROGRAM 3:    Miestne komunikácie nezverené do správy MČ</t>
  </si>
  <si>
    <t>Údržba miestnych komunikácií</t>
  </si>
  <si>
    <t>Ochrana životného prostredia inde neklasifikovaná</t>
  </si>
  <si>
    <t>Staroba</t>
  </si>
  <si>
    <t xml:space="preserve">Mzdy, platy a ostatné osobné vyrovnania             </t>
  </si>
  <si>
    <t>Potraviny pre klientov</t>
  </si>
  <si>
    <t>Palivo, mazivá, oleje do auta</t>
  </si>
  <si>
    <t>Servis, údržba a opravy služobného auta</t>
  </si>
  <si>
    <t>Poistné služobného auta</t>
  </si>
  <si>
    <t>Služby</t>
  </si>
  <si>
    <t>Prídel do soc. fondu</t>
  </si>
  <si>
    <t>Odmeny na základe dohôd</t>
  </si>
  <si>
    <t>Nemocenské dávky</t>
  </si>
  <si>
    <t>Rekreácia, kultúra a náboženstvo inde neklasifikované</t>
  </si>
  <si>
    <t>Poistné</t>
  </si>
  <si>
    <t>Dávky sociálnej pomoci - pomoc občanom v hmotnej núdzi</t>
  </si>
  <si>
    <t>PROGRAM 2:     Odpadové hospodárstvo</t>
  </si>
  <si>
    <t>Kultúrne služby</t>
  </si>
  <si>
    <t>Športové akcie</t>
  </si>
  <si>
    <t xml:space="preserve">Kultúrne služby </t>
  </si>
  <si>
    <t>Adminístratívne poplatky ostatné          - SP evidencia obyvateľstva</t>
  </si>
  <si>
    <t>Evidencia obyvateľstva</t>
  </si>
  <si>
    <t xml:space="preserve">Mzdy, platy a ostatné osobné vyrovnania              </t>
  </si>
  <si>
    <t>Evidencia stavieb, budov, ulíc, verejných priestranstiev</t>
  </si>
  <si>
    <t>Rozvoj bývania</t>
  </si>
  <si>
    <t>Náboženské a iné spoločenské služby</t>
  </si>
  <si>
    <t>Členstvo v združeniach</t>
  </si>
  <si>
    <t>Členské príspevky ( Združenie kontrolórov)</t>
  </si>
  <si>
    <t xml:space="preserve">Audit </t>
  </si>
  <si>
    <t xml:space="preserve">                                                              - SP výherné automaty</t>
  </si>
  <si>
    <t xml:space="preserve">Príjmy z  prenájmu trhovísk </t>
  </si>
  <si>
    <t>Vrátené neoprávnené použité fin. prostriedky</t>
  </si>
  <si>
    <t xml:space="preserve">Mzdy, platy a ostatné osobné vyrovnania    AČ         </t>
  </si>
  <si>
    <t>Poistné a príspevky do poisťovní AČ</t>
  </si>
  <si>
    <t>Nákup materiálu pre AČ</t>
  </si>
  <si>
    <t>Denné centrum</t>
  </si>
  <si>
    <t>11T1</t>
  </si>
  <si>
    <t>Ostatné služby</t>
  </si>
  <si>
    <t>Odchodné do dôchodku</t>
  </si>
  <si>
    <t>Predškolská výchova</t>
  </si>
  <si>
    <t>11T2</t>
  </si>
  <si>
    <t>Príjmy za vydobyté nerasty</t>
  </si>
  <si>
    <t>Športové aktivity v MČ</t>
  </si>
  <si>
    <t>Realizácia výstavby detských ihrísk v zmysle štandardov EU</t>
  </si>
  <si>
    <t xml:space="preserve">Opravy a údržba budovy ZOS </t>
  </si>
  <si>
    <t>12a</t>
  </si>
  <si>
    <t>Dávky nemocenského poistenia</t>
  </si>
  <si>
    <t>Reprezentačné starosta, MR, MZ, komisie</t>
  </si>
  <si>
    <t>Nákup stravných lístkov pre dôchodcov</t>
  </si>
  <si>
    <t>28</t>
  </si>
  <si>
    <t>Obnova trhovísk</t>
  </si>
  <si>
    <t>c) zber nebezpečného odpadu</t>
  </si>
  <si>
    <t>09.1.2</t>
  </si>
  <si>
    <t>Použité pojmy a skratky:</t>
  </si>
  <si>
    <t>štátny rozpočet</t>
  </si>
  <si>
    <t>vlastné príjmy obcí a VUC</t>
  </si>
  <si>
    <t>iné zdroje</t>
  </si>
  <si>
    <t>mimorozpočtové prostriedky</t>
  </si>
  <si>
    <t>skratky</t>
  </si>
  <si>
    <t>Materské centrum</t>
  </si>
  <si>
    <t>26</t>
  </si>
  <si>
    <t>f) zriadenie nových parkovacích miest v MČ</t>
  </si>
  <si>
    <t>OS - opatrovateľská služba terénna</t>
  </si>
  <si>
    <t>ZOS - zariadenie opatrovateľskej služby na Ťahanovských riadkách</t>
  </si>
  <si>
    <t>ŠR - štátny rozpočet</t>
  </si>
  <si>
    <t>REGOB - register obyvateľstva</t>
  </si>
  <si>
    <t>Európsky sociálny fond (ESF)</t>
  </si>
  <si>
    <t>ROEP - register obnovy evidencie pozemkov</t>
  </si>
  <si>
    <t>ESF - spolufinancovanie so ŠR</t>
  </si>
  <si>
    <t>AČ - aktivačná činnosť</t>
  </si>
  <si>
    <t>SP - správne poplatky</t>
  </si>
  <si>
    <t>MÚ - miestny úrad</t>
  </si>
  <si>
    <t>MMK - magistrát mesta Košice</t>
  </si>
  <si>
    <t>EHMK - európske hlavné mesto kultúry</t>
  </si>
  <si>
    <t>VZN - všeobecné záväzné  nariadenie</t>
  </si>
  <si>
    <t>Kategória</t>
  </si>
  <si>
    <t>Položka</t>
  </si>
  <si>
    <t>Podpoložka</t>
  </si>
  <si>
    <t xml:space="preserve">Advent na Mieri </t>
  </si>
  <si>
    <t>008</t>
  </si>
  <si>
    <t>Granty a transfery</t>
  </si>
  <si>
    <t>Z rezervného fondu obce</t>
  </si>
  <si>
    <t>Príjmy za stravné - zamestnanci</t>
  </si>
  <si>
    <t xml:space="preserve">                             - dôchodcovia</t>
  </si>
  <si>
    <t>Ekonomická klasifikácia</t>
  </si>
  <si>
    <t>Funkčná klasifikácia</t>
  </si>
  <si>
    <t>Ukazovateľ</t>
  </si>
  <si>
    <t xml:space="preserve">Poistné a príspevky do poisťovní </t>
  </si>
  <si>
    <t>Tlačivá (príjmové doklady)</t>
  </si>
  <si>
    <t>Materiál, čistiace potreby</t>
  </si>
  <si>
    <t>Nájomné soc. zariadenia</t>
  </si>
  <si>
    <t>d) likvidácia nelegálnej skládky za amfiteátrom</t>
  </si>
  <si>
    <t>Program 4 : Kultúra</t>
  </si>
  <si>
    <t>Podpora kultúrnych a športových  podujatí</t>
  </si>
  <si>
    <t>Dotácie na kultúrne a športové akcie - nešpecifikované</t>
  </si>
  <si>
    <t>Kultúrne akcie v DC - podpora záujmových krúžkov v DC</t>
  </si>
  <si>
    <t>Mimoklubové aktivity seniorov</t>
  </si>
  <si>
    <t xml:space="preserve">Amfik uvádza </t>
  </si>
  <si>
    <t>Prímestské tábory</t>
  </si>
  <si>
    <t>Projekt bezpečnosť pri školách</t>
  </si>
  <si>
    <t xml:space="preserve"> Vianočné osvetlenie</t>
  </si>
  <si>
    <t>Poistné a príspevky do poisťovní + DDP</t>
  </si>
  <si>
    <t>Palivo, mazivá, oleje do auta a  dopravné</t>
  </si>
  <si>
    <t>Stravovanie zamestnancov OS</t>
  </si>
  <si>
    <t xml:space="preserve">Denné centrum </t>
  </si>
  <si>
    <t xml:space="preserve">Opravy a údržba </t>
  </si>
  <si>
    <t>Stravovanie seniorov</t>
  </si>
  <si>
    <t>Oprava v budove MÚ a okolia</t>
  </si>
  <si>
    <t>Odmeny poslancom</t>
  </si>
  <si>
    <t>27</t>
  </si>
  <si>
    <t>Členské príspevky (Cassoviainfo, Asociácia prednostov)</t>
  </si>
  <si>
    <t>Povinnosti v zmysle zákona o ver. zdrav. starostlivosti</t>
  </si>
  <si>
    <t>Tuzemské kapitálové granty a transfery</t>
  </si>
  <si>
    <t>Z rozpočtu obce (MMK) - činnosť OS</t>
  </si>
  <si>
    <t xml:space="preserve">                                       - stravovanie</t>
  </si>
  <si>
    <t xml:space="preserve">                                       - prenesený výkon štátnej správy - AČ</t>
  </si>
  <si>
    <t xml:space="preserve">                                       - prenesený výkon štátnej správy - REGOB</t>
  </si>
  <si>
    <t>Zo štátneho rozpočtu    - činnosť ZOS</t>
  </si>
  <si>
    <t xml:space="preserve">                                                              - spoluúčasť seniorov na akciách</t>
  </si>
  <si>
    <t>Za predaj výrobkov, tovarov a služieb - Senior dom (Denné centrum)</t>
  </si>
  <si>
    <t xml:space="preserve">                                                              - kopírovanie</t>
  </si>
  <si>
    <t xml:space="preserve">                                                              - ZOS</t>
  </si>
  <si>
    <t xml:space="preserve">                                                              - OS</t>
  </si>
  <si>
    <t xml:space="preserve">                                                              - rybárske lístky</t>
  </si>
  <si>
    <t xml:space="preserve">                                                              - vodné, el. energiu, teplo</t>
  </si>
  <si>
    <t xml:space="preserve">                                                              - prímestský detský tábor</t>
  </si>
  <si>
    <t xml:space="preserve">                                                              - Advent na Mieri (energie)</t>
  </si>
  <si>
    <t xml:space="preserve">                                                              - SP overovanie podpisov</t>
  </si>
  <si>
    <t xml:space="preserve">                                                              - SP známky pre psov</t>
  </si>
  <si>
    <t>Príjmy</t>
  </si>
  <si>
    <t>Podprogram</t>
  </si>
  <si>
    <t>37</t>
  </si>
  <si>
    <t>Bežný transfer na stravovanie dôchodcov</t>
  </si>
  <si>
    <t>Mzdy, platy a OOV (starosta, kontrolór)</t>
  </si>
  <si>
    <t>Mzdy, platy a OOV (prednosta, zamestnanci MÚ)</t>
  </si>
  <si>
    <t>Priestupkové konanie v odpadovom hospodárstve</t>
  </si>
  <si>
    <t>Bezpečnosť pri školách</t>
  </si>
  <si>
    <t xml:space="preserve">b) prístupové cesty, parkoviská, prechodové chodníky, schody, nástupištia MHD, polo vegetačné tvárnice na parkovanie </t>
  </si>
  <si>
    <t xml:space="preserve">Opravy existujúcich detských ihrísk </t>
  </si>
  <si>
    <t>Advent na Mieri</t>
  </si>
  <si>
    <t>Odvody za poslancov</t>
  </si>
  <si>
    <t>Bežné výdavky</t>
  </si>
  <si>
    <t>Energie (vodné, stočné, elektrina)</t>
  </si>
  <si>
    <t>Výroba a montáž uličných tabúľ, súpisných čísel a inform. zar.</t>
  </si>
  <si>
    <t>05.6.0</t>
  </si>
  <si>
    <t>06.2.0</t>
  </si>
  <si>
    <t>06.1.0</t>
  </si>
  <si>
    <t>05.1.0</t>
  </si>
  <si>
    <t>1.5</t>
  </si>
  <si>
    <t>1.4</t>
  </si>
  <si>
    <t>1.1.2</t>
  </si>
  <si>
    <t>1.1.1</t>
  </si>
  <si>
    <t>2.2</t>
  </si>
  <si>
    <t>04.5.1</t>
  </si>
  <si>
    <t xml:space="preserve">06.2.0 </t>
  </si>
  <si>
    <t>3.1.2</t>
  </si>
  <si>
    <t>3.1.1</t>
  </si>
  <si>
    <t>4.1</t>
  </si>
  <si>
    <t>4.2</t>
  </si>
  <si>
    <t>4.3</t>
  </si>
  <si>
    <t>4.4</t>
  </si>
  <si>
    <t>4.5</t>
  </si>
  <si>
    <t>08.1.0</t>
  </si>
  <si>
    <t>08.2.0</t>
  </si>
  <si>
    <t>08.6.0</t>
  </si>
  <si>
    <t>5.4</t>
  </si>
  <si>
    <t>5.3</t>
  </si>
  <si>
    <t>06.4.0</t>
  </si>
  <si>
    <t>5.1</t>
  </si>
  <si>
    <t>PROGRAM 6:   SOCIÁLNE SLUŽBY</t>
  </si>
  <si>
    <t>6.1.1</t>
  </si>
  <si>
    <t>6.1.3</t>
  </si>
  <si>
    <t>6.2</t>
  </si>
  <si>
    <t>6.3</t>
  </si>
  <si>
    <t>10.7.0</t>
  </si>
  <si>
    <t>6.5</t>
  </si>
  <si>
    <t>PROGRAM 7:   PODPORNÁ ČINNOSŤ</t>
  </si>
  <si>
    <t>PROGRAM 5:   PROSTREDIE PRE ŽIVOT</t>
  </si>
  <si>
    <t>PROGRAM 4:   KULTÚRA A ŠPORT</t>
  </si>
  <si>
    <t>PROGRAM 2:   ODPADOVÉ HOSPODÁRSTVO</t>
  </si>
  <si>
    <t>PROGRAM 1:   SLUŽBY OBČANOM</t>
  </si>
  <si>
    <t>7.1.1</t>
  </si>
  <si>
    <t>7.1.2</t>
  </si>
  <si>
    <t>01.1.2</t>
  </si>
  <si>
    <t>08.4.0</t>
  </si>
  <si>
    <t>7.2</t>
  </si>
  <si>
    <t>7.3</t>
  </si>
  <si>
    <t>z toho:</t>
  </si>
  <si>
    <t xml:space="preserve">             Program 1:   Služby občanom</t>
  </si>
  <si>
    <t xml:space="preserve">             Program 2:  Odpadové hospodárstvo</t>
  </si>
  <si>
    <t xml:space="preserve">             Program 3:   Komunikácie</t>
  </si>
  <si>
    <t xml:space="preserve">             Program 4:   Kultúra a šport</t>
  </si>
  <si>
    <t xml:space="preserve">             Program 5:   Prostredie pre život</t>
  </si>
  <si>
    <t xml:space="preserve">             Program 6:   Sociálne služby</t>
  </si>
  <si>
    <t xml:space="preserve">             Program 7:   Podporná činnosť</t>
  </si>
  <si>
    <t xml:space="preserve">Rozdiel príjmov a výdavkov bežného rozpočtu </t>
  </si>
  <si>
    <t>Rozdiel príjmov a výdavkov kapitálového rozpočtu</t>
  </si>
  <si>
    <t xml:space="preserve">FINANČNÉ OPERÁCIE </t>
  </si>
  <si>
    <t>Upravený rozpočet</t>
  </si>
  <si>
    <t xml:space="preserve">Upravený rozpočet             </t>
  </si>
  <si>
    <t>30</t>
  </si>
  <si>
    <t>Poplatky a odvody - súdny spor</t>
  </si>
  <si>
    <t>Rutinná a štandardná údržba výpočtovej techniky, nábytku, iné</t>
  </si>
  <si>
    <t xml:space="preserve">Sumarizácia </t>
  </si>
  <si>
    <t>5.2.1</t>
  </si>
  <si>
    <t>Ihrisko Polianska</t>
  </si>
  <si>
    <t>4.7</t>
  </si>
  <si>
    <t>11H</t>
  </si>
  <si>
    <t xml:space="preserve">                                                              - Severská desiatka</t>
  </si>
  <si>
    <t xml:space="preserve">Granty  </t>
  </si>
  <si>
    <t>Civilná ochrana</t>
  </si>
  <si>
    <t>1.9</t>
  </si>
  <si>
    <t>02.2.0</t>
  </si>
  <si>
    <t>transfer od ost.subjektov ver.správy</t>
  </si>
  <si>
    <t>Rozvoj obcí</t>
  </si>
  <si>
    <t>5.2.2</t>
  </si>
  <si>
    <t>01.6.0</t>
  </si>
  <si>
    <t>Vzdelávanie zamestnancov</t>
  </si>
  <si>
    <t>Nákup výpočtovej techniky</t>
  </si>
  <si>
    <t>Schodok, prebytok</t>
  </si>
  <si>
    <t>Zo štátneho rozpočtu - kamerový systém</t>
  </si>
  <si>
    <t xml:space="preserve">Z rozpočtu obce (MMK) - parkovacie miesta </t>
  </si>
  <si>
    <t>Ostatné služby (prepravné)</t>
  </si>
  <si>
    <t>CO-cvičenie</t>
  </si>
  <si>
    <t>Zvoz a odvoz  komunálneho odpadu</t>
  </si>
  <si>
    <t>a) odstraňovanie nelegálnych skládok</t>
  </si>
  <si>
    <t>a) údržba ciest, chodníkov, vpustí v medziblokovom priestore</t>
  </si>
  <si>
    <t>d) doplnenie chýbajúcich cestných kanalizačných vpustí a poklopov</t>
  </si>
  <si>
    <t>e) oprava a úprava jestvujúcich komunikácií, parkovísk pre parkovanie osobných áut</t>
  </si>
  <si>
    <t>Kamerový systém</t>
  </si>
  <si>
    <t>b) kosenie v MĆ</t>
  </si>
  <si>
    <t>c) odpratávanie žľabov, kanálov, chodníkov</t>
  </si>
  <si>
    <t>Jednorazové dávky</t>
  </si>
  <si>
    <t>Mimoriadna finančná pomoc</t>
  </si>
  <si>
    <t xml:space="preserve">                                       - činnosť ZOS</t>
  </si>
  <si>
    <t>Schválený rozpočet</t>
  </si>
  <si>
    <t>Z odvodu hazardných hier a videohier</t>
  </si>
  <si>
    <t>Vrátené neoprávnené použité fin. prostriedky od nezisk. org.</t>
  </si>
  <si>
    <t xml:space="preserve">                                       - voľby, referendá </t>
  </si>
  <si>
    <t>Register obnovy evidencie pozemkov</t>
  </si>
  <si>
    <t>1.10</t>
  </si>
  <si>
    <t>01.1.1</t>
  </si>
  <si>
    <t>Výkonné a zákonodarné orgány - ROEP</t>
  </si>
  <si>
    <t>1.</t>
  </si>
  <si>
    <t>Energie, komunikácie, poštovné</t>
  </si>
  <si>
    <t>c) oprava jám a výtlkov, osadzovanie zábran</t>
  </si>
  <si>
    <t>h) maľovanie čiar, značky</t>
  </si>
  <si>
    <t>Poistné pre AČ</t>
  </si>
  <si>
    <t>Občasník Kuriér zo Severu</t>
  </si>
  <si>
    <t>4.6</t>
  </si>
  <si>
    <t>08.3.0</t>
  </si>
  <si>
    <t>Vysielacie a vydavateľské služby</t>
  </si>
  <si>
    <t>Tlač a distribúcia Kuriéra zo Severu</t>
  </si>
  <si>
    <t xml:space="preserve">Verejné osvetlenie </t>
  </si>
  <si>
    <t>Výbeh pre voľný pohyb psov</t>
  </si>
  <si>
    <t>a) terénne úpravy (materiál)</t>
  </si>
  <si>
    <t>Športoviská + street workoutové ihriská</t>
  </si>
  <si>
    <t>Detské ihriská, príspevok na DI</t>
  </si>
  <si>
    <t>Street workoutové ihriská</t>
  </si>
  <si>
    <t>Lavičky v MČ</t>
  </si>
  <si>
    <t>5.5</t>
  </si>
  <si>
    <t>Výmena a doplňanie lavičiek v MČ, obnova náterov na lavičkách</t>
  </si>
  <si>
    <t>Štúdie a príprava ideových projektov</t>
  </si>
  <si>
    <t>5.6</t>
  </si>
  <si>
    <t>Námestie Jána Mathého</t>
  </si>
  <si>
    <t>Prechodové chodníky a schodiská Podhradová</t>
  </si>
  <si>
    <t>Prechodové chodníky a schodiská Kalvária</t>
  </si>
  <si>
    <t>DJ Gerlachovská</t>
  </si>
  <si>
    <t>Všeobecné verejné služby inde neklasifikované</t>
  </si>
  <si>
    <t>Primárne vzdelávanie</t>
  </si>
  <si>
    <t>Trhoviská Mier, Merkúr, Podhradová</t>
  </si>
  <si>
    <t>Rozvoj obcí - Trhovisko Mier</t>
  </si>
  <si>
    <t>Rozvoj obcí - Trhovisko Merkúr</t>
  </si>
  <si>
    <t>Rozvoj obcí - Trhovisko Podhradová</t>
  </si>
  <si>
    <t>1.1.3</t>
  </si>
  <si>
    <t>Výkonné a zákonodarné orgány - REGOB</t>
  </si>
  <si>
    <t>Cestná doprava</t>
  </si>
  <si>
    <t xml:space="preserve">Rozvoj obcí </t>
  </si>
  <si>
    <t>10.2.0</t>
  </si>
  <si>
    <t>Staroba - Zariadenie opatrovateľskej služby (celoročný pobyt s opatrovateľskou službou)</t>
  </si>
  <si>
    <t xml:space="preserve">Staroba - Opatrovateľská služba v byte občana </t>
  </si>
  <si>
    <t>09.5.0</t>
  </si>
  <si>
    <t>Sociálna pomoc občanom v hmotnej a sociálnej núdzi</t>
  </si>
  <si>
    <t>Staroba - Bežné transfery jednotlivcom</t>
  </si>
  <si>
    <t>Výkonné a zákonodarné orgány</t>
  </si>
  <si>
    <t>Finančné a rozpočtové záležitostí</t>
  </si>
  <si>
    <t>131E</t>
  </si>
  <si>
    <t>nevyčerp. zdroje zo ŠR z roku 2014</t>
  </si>
  <si>
    <t>Bežné príjmy spolu</t>
  </si>
  <si>
    <t>Kapitálové príjmy spolu</t>
  </si>
  <si>
    <t>Finančné operácie spolu</t>
  </si>
  <si>
    <t xml:space="preserve">Obnova trhovísk </t>
  </si>
  <si>
    <t>Organizácia kultúrnych aktivít v DC</t>
  </si>
  <si>
    <t xml:space="preserve">Organizovanie kultúrnych aktivít </t>
  </si>
  <si>
    <t xml:space="preserve">                                       - športoviská a detské ihriská</t>
  </si>
  <si>
    <t>111,131E</t>
  </si>
  <si>
    <t>Príspevky</t>
  </si>
  <si>
    <t>2.1</t>
  </si>
  <si>
    <t>Pracovné odevy, obuv</t>
  </si>
  <si>
    <t xml:space="preserve">Programový rozpočet Mestskej časti Košice - Sever na rok 2016 (v €) </t>
  </si>
  <si>
    <t xml:space="preserve">             Voľby</t>
  </si>
  <si>
    <t xml:space="preserve">VOĽBY, REFERENDÁ </t>
  </si>
  <si>
    <t>Programový rozpočet Mestskej časti Košice - Sever na rok 2016</t>
  </si>
  <si>
    <t xml:space="preserve">                                       - športové aktivity</t>
  </si>
  <si>
    <t>Rybárske lístky</t>
  </si>
  <si>
    <t>1.2</t>
  </si>
  <si>
    <t>Nákup rybárskych lístkov</t>
  </si>
  <si>
    <t>Správa a údržba verejných priestranstiev</t>
  </si>
  <si>
    <t>3.2</t>
  </si>
  <si>
    <t>Zimná údržba na verejných priestranstvách</t>
  </si>
  <si>
    <t>Zimná údržba na komunikáciách</t>
  </si>
  <si>
    <t>Údržba nástupíšt MHD</t>
  </si>
  <si>
    <t>Kultúrne aktivity</t>
  </si>
  <si>
    <t>Športové aktivity - mesto Košice</t>
  </si>
  <si>
    <t>24</t>
  </si>
  <si>
    <t>1.rozpočtové opatrenie                (MZ)</t>
  </si>
  <si>
    <t>1.rozpočtové opatrenie               (MZ)</t>
  </si>
  <si>
    <t>1.rozpočtové opatrenie (MZ)</t>
  </si>
  <si>
    <t>2.rozpočtové opatrenie               (starosta)</t>
  </si>
  <si>
    <t>3.rozpočtové opatrenie               (starosta)</t>
  </si>
  <si>
    <t>2.rozpočtové opatrenie                (starosta)</t>
  </si>
  <si>
    <t>2.rozpočtové opatrenie (starosta)</t>
  </si>
  <si>
    <t xml:space="preserve">                                       - prenesený výkon štátnej správy - Register adries</t>
  </si>
  <si>
    <t>Výkonné a zákonodarné orgány - Register adries</t>
  </si>
  <si>
    <t>Register adries - tovary a služby</t>
  </si>
  <si>
    <t>3.rozpočtové opatrenie                (starosta)</t>
  </si>
  <si>
    <t>Voľby do NR SR</t>
  </si>
  <si>
    <t>3.rozpočtové opatrenie (starosta)</t>
  </si>
  <si>
    <t>%             plnenia</t>
  </si>
  <si>
    <t>% plnenia</t>
  </si>
  <si>
    <t>%            plnenia</t>
  </si>
  <si>
    <t>Skutočnosť           k 30.06.2016</t>
  </si>
  <si>
    <t>Skutočnosť         k 30.06.2016</t>
  </si>
  <si>
    <t>Skutočnosť            k 30.06.2016</t>
  </si>
  <si>
    <t>4.rozpočtové opatrenie                (MZ)</t>
  </si>
  <si>
    <t>5.rozpočtové opatrenie                (starosta)</t>
  </si>
  <si>
    <t>6.rozpočtové opatrenie                (starosta)</t>
  </si>
  <si>
    <t>4.rozpočtové opatrenie               (MZ)</t>
  </si>
  <si>
    <t>5.rozpočtové opatrenie               (starosta)</t>
  </si>
  <si>
    <t>6.rozpočtové opatrenie               (starosta)</t>
  </si>
  <si>
    <t>e) oprava a úprava jestvujúcich komunikácií, parkovísk pre parkovanie osobných áut - podľa potreby / dotácie v zmysle VZN č. 51</t>
  </si>
  <si>
    <t xml:space="preserve">Street workoutové ihrisko - Študentská / dotácia v zmysle VZN č. 51  </t>
  </si>
  <si>
    <t xml:space="preserve">Detské ihrisko - Krupinská / dotácia v zmysle VZN č. 51  </t>
  </si>
  <si>
    <t>a) údržba ciest, chodníkov, vpustí v medziblokovom priestore - podľa potreby / dotácie           v zmysle VZN č. 51</t>
  </si>
  <si>
    <t>42</t>
  </si>
  <si>
    <t>Opravy - poistné udalosti na majetku</t>
  </si>
  <si>
    <t>4.rozpočtové opatrenie (MZ)</t>
  </si>
  <si>
    <t>5.rozpočtové opatrenie (starosta)</t>
  </si>
  <si>
    <t>6.rozpočtové opatrenie (starosta)</t>
  </si>
  <si>
    <t xml:space="preserve">                                                              - SP kopírovanie</t>
  </si>
  <si>
    <t>Kapitálové príjmy</t>
  </si>
  <si>
    <t>Príjem z predaja kapitálových aktív</t>
  </si>
  <si>
    <t xml:space="preserve">Transfery v rámci verejnej správy </t>
  </si>
</sst>
</file>

<file path=xl/styles.xml><?xml version="1.0" encoding="utf-8"?>
<styleSheet xmlns="http://schemas.openxmlformats.org/spreadsheetml/2006/main">
  <numFmts count="1">
    <numFmt numFmtId="164" formatCode="#,##0\ _K_č"/>
  </numFmts>
  <fonts count="8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2"/>
      <color indexed="12"/>
      <name val="Tahoma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color indexed="12"/>
      <name val="Tahoma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8"/>
      <color indexed="10"/>
      <name val="Arial CE"/>
      <family val="2"/>
      <charset val="238"/>
    </font>
    <font>
      <b/>
      <i/>
      <sz val="10"/>
      <color indexed="10"/>
      <name val="Arial"/>
      <family val="2"/>
      <charset val="238"/>
    </font>
    <font>
      <i/>
      <sz val="9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  <font>
      <sz val="24"/>
      <name val="Cambria"/>
      <family val="1"/>
      <charset val="238"/>
    </font>
    <font>
      <b/>
      <sz val="24"/>
      <name val="Cambria"/>
      <family val="1"/>
      <charset val="238"/>
    </font>
    <font>
      <b/>
      <i/>
      <sz val="11"/>
      <color indexed="10"/>
      <name val="Arial"/>
      <family val="2"/>
      <charset val="238"/>
    </font>
    <font>
      <sz val="22"/>
      <name val="Arial"/>
      <family val="2"/>
      <charset val="238"/>
    </font>
    <font>
      <b/>
      <i/>
      <sz val="22"/>
      <name val="Arial CE"/>
      <family val="2"/>
      <charset val="238"/>
    </font>
    <font>
      <sz val="22"/>
      <name val="Arial CE"/>
      <family val="2"/>
      <charset val="238"/>
    </font>
    <font>
      <i/>
      <sz val="22"/>
      <color indexed="10"/>
      <name val="Arial"/>
      <family val="2"/>
      <charset val="238"/>
    </font>
    <font>
      <b/>
      <sz val="8"/>
      <color indexed="8"/>
      <name val="Arial CE"/>
      <family val="2"/>
    </font>
    <font>
      <sz val="8"/>
      <color indexed="8"/>
      <name val="Arial CE"/>
      <family val="2"/>
    </font>
    <font>
      <b/>
      <sz val="9"/>
      <color indexed="8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8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8"/>
      <name val="Arial CE"/>
      <family val="2"/>
    </font>
    <font>
      <sz val="8"/>
      <name val="Arial"/>
      <family val="2"/>
    </font>
    <font>
      <b/>
      <sz val="11"/>
      <color indexed="12"/>
      <name val="Tahoma"/>
      <family val="2"/>
    </font>
    <font>
      <sz val="10"/>
      <name val="Arial CE"/>
      <family val="2"/>
    </font>
    <font>
      <b/>
      <sz val="10"/>
      <name val="Arial CE"/>
      <family val="2"/>
    </font>
    <font>
      <sz val="9"/>
      <name val="Arial CE"/>
      <family val="2"/>
    </font>
    <font>
      <b/>
      <i/>
      <sz val="8"/>
      <name val="Arial CE"/>
      <family val="2"/>
    </font>
    <font>
      <b/>
      <sz val="9"/>
      <name val="Arial CE"/>
      <family val="2"/>
    </font>
    <font>
      <sz val="11"/>
      <name val="Arial CE"/>
      <family val="2"/>
    </font>
    <font>
      <i/>
      <sz val="9"/>
      <name val="Arial CE"/>
      <family val="2"/>
    </font>
    <font>
      <b/>
      <i/>
      <sz val="10"/>
      <name val="Arial CE"/>
      <family val="2"/>
    </font>
    <font>
      <b/>
      <i/>
      <sz val="12"/>
      <name val="Arial CE"/>
      <family val="2"/>
    </font>
    <font>
      <b/>
      <i/>
      <sz val="11"/>
      <name val="Arial CE"/>
      <family val="2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2"/>
      <name val="Tahoma"/>
      <family val="2"/>
      <charset val="238"/>
    </font>
    <font>
      <sz val="24"/>
      <name val="Cambria"/>
      <family val="1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"/>
      <family val="2"/>
      <charset val="238"/>
    </font>
    <font>
      <sz val="10"/>
      <color indexed="10"/>
      <name val="Tahoma"/>
      <family val="2"/>
      <charset val="238"/>
    </font>
    <font>
      <sz val="8"/>
      <color indexed="8"/>
      <name val="Arial CE"/>
      <family val="2"/>
    </font>
    <font>
      <b/>
      <sz val="10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5" fillId="0" borderId="0" xfId="0" applyFont="1" applyBorder="1"/>
    <xf numFmtId="0" fontId="14" fillId="0" borderId="0" xfId="0" applyFont="1"/>
    <xf numFmtId="0" fontId="3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/>
    <xf numFmtId="3" fontId="6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17" fillId="0" borderId="0" xfId="0" applyFont="1" applyFill="1" applyBorder="1"/>
    <xf numFmtId="0" fontId="4" fillId="0" borderId="0" xfId="0" applyFont="1"/>
    <xf numFmtId="0" fontId="18" fillId="0" borderId="0" xfId="0" applyFont="1"/>
    <xf numFmtId="0" fontId="20" fillId="0" borderId="0" xfId="0" applyFont="1"/>
    <xf numFmtId="0" fontId="0" fillId="3" borderId="0" xfId="0" applyFill="1"/>
    <xf numFmtId="0" fontId="1" fillId="0" borderId="1" xfId="0" applyFont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/>
    <xf numFmtId="0" fontId="8" fillId="5" borderId="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3" fillId="0" borderId="0" xfId="0" applyFont="1"/>
    <xf numFmtId="0" fontId="3" fillId="0" borderId="0" xfId="0" applyFont="1" applyBorder="1"/>
    <xf numFmtId="0" fontId="23" fillId="0" borderId="0" xfId="0" applyFont="1"/>
    <xf numFmtId="0" fontId="7" fillId="3" borderId="0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24" fillId="0" borderId="0" xfId="0" applyFont="1"/>
    <xf numFmtId="3" fontId="3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Border="1"/>
    <xf numFmtId="0" fontId="30" fillId="0" borderId="0" xfId="0" applyFont="1"/>
    <xf numFmtId="0" fontId="29" fillId="0" borderId="0" xfId="0" applyFont="1"/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2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3" fontId="3" fillId="3" borderId="1" xfId="0" applyNumberFormat="1" applyFont="1" applyFill="1" applyBorder="1" applyAlignment="1">
      <alignment wrapText="1"/>
    </xf>
    <xf numFmtId="0" fontId="3" fillId="3" borderId="0" xfId="0" applyFont="1" applyFill="1" applyBorder="1"/>
    <xf numFmtId="0" fontId="2" fillId="3" borderId="0" xfId="0" applyFont="1" applyFill="1" applyBorder="1"/>
    <xf numFmtId="0" fontId="8" fillId="5" borderId="1" xfId="0" applyFont="1" applyFill="1" applyBorder="1" applyAlignment="1">
      <alignment vertical="center"/>
    </xf>
    <xf numFmtId="0" fontId="14" fillId="5" borderId="1" xfId="0" applyFont="1" applyFill="1" applyBorder="1" applyAlignment="1"/>
    <xf numFmtId="3" fontId="2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3" fontId="8" fillId="5" borderId="1" xfId="0" applyNumberFormat="1" applyFont="1" applyFill="1" applyBorder="1" applyAlignment="1"/>
    <xf numFmtId="0" fontId="8" fillId="4" borderId="1" xfId="0" applyFont="1" applyFill="1" applyBorder="1" applyAlignment="1"/>
    <xf numFmtId="3" fontId="3" fillId="3" borderId="1" xfId="0" applyNumberFormat="1" applyFont="1" applyFill="1" applyBorder="1"/>
    <xf numFmtId="3" fontId="2" fillId="2" borderId="1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0" fontId="12" fillId="0" borderId="0" xfId="0" applyFont="1" applyBorder="1"/>
    <xf numFmtId="0" fontId="13" fillId="3" borderId="0" xfId="0" applyFont="1" applyFill="1" applyBorder="1"/>
    <xf numFmtId="0" fontId="35" fillId="0" borderId="0" xfId="0" applyFont="1"/>
    <xf numFmtId="0" fontId="34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37" fillId="0" borderId="0" xfId="0" applyFont="1"/>
    <xf numFmtId="0" fontId="41" fillId="0" borderId="0" xfId="0" applyFont="1"/>
    <xf numFmtId="0" fontId="41" fillId="0" borderId="0" xfId="0" applyFont="1" applyFill="1" applyBorder="1"/>
    <xf numFmtId="0" fontId="4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horizontal="center"/>
    </xf>
    <xf numFmtId="0" fontId="44" fillId="0" borderId="0" xfId="0" applyFont="1"/>
    <xf numFmtId="0" fontId="44" fillId="0" borderId="0" xfId="0" applyNumberFormat="1" applyFont="1" applyAlignment="1">
      <alignment horizontal="right"/>
    </xf>
    <xf numFmtId="0" fontId="47" fillId="0" borderId="0" xfId="0" applyFont="1"/>
    <xf numFmtId="0" fontId="4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49" fontId="45" fillId="0" borderId="0" xfId="0" applyNumberFormat="1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46" fillId="0" borderId="0" xfId="0" applyNumberFormat="1" applyFont="1" applyFill="1" applyBorder="1" applyAlignment="1">
      <alignment horizontal="right"/>
    </xf>
    <xf numFmtId="0" fontId="44" fillId="0" borderId="0" xfId="0" applyFont="1" applyFill="1"/>
    <xf numFmtId="0" fontId="44" fillId="0" borderId="0" xfId="0" applyNumberFormat="1" applyFont="1" applyFill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50" fillId="4" borderId="1" xfId="0" applyFont="1" applyFill="1" applyBorder="1" applyAlignment="1">
      <alignment horizontal="center" vertical="center"/>
    </xf>
    <xf numFmtId="49" fontId="50" fillId="4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/>
    <xf numFmtId="0" fontId="48" fillId="2" borderId="1" xfId="0" applyFont="1" applyFill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1" xfId="0" applyFont="1" applyFill="1" applyBorder="1"/>
    <xf numFmtId="0" fontId="49" fillId="0" borderId="1" xfId="0" applyFont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/>
    </xf>
    <xf numFmtId="0" fontId="49" fillId="0" borderId="1" xfId="0" applyFont="1" applyBorder="1"/>
    <xf numFmtId="49" fontId="3" fillId="0" borderId="1" xfId="0" applyNumberFormat="1" applyFont="1" applyFill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/>
    </xf>
    <xf numFmtId="49" fontId="54" fillId="4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/>
    <xf numFmtId="0" fontId="55" fillId="2" borderId="1" xfId="0" applyFont="1" applyFill="1" applyBorder="1" applyAlignment="1">
      <alignment horizontal="center" vertical="center"/>
    </xf>
    <xf numFmtId="49" fontId="55" fillId="2" borderId="1" xfId="0" applyNumberFormat="1" applyFont="1" applyFill="1" applyBorder="1" applyAlignment="1">
      <alignment horizontal="center" vertical="center"/>
    </xf>
    <xf numFmtId="0" fontId="55" fillId="2" borderId="1" xfId="0" applyFont="1" applyFill="1" applyBorder="1"/>
    <xf numFmtId="0" fontId="53" fillId="0" borderId="1" xfId="0" applyFont="1" applyBorder="1" applyAlignment="1">
      <alignment horizontal="center" vertical="center"/>
    </xf>
    <xf numFmtId="49" fontId="53" fillId="0" borderId="1" xfId="0" applyNumberFormat="1" applyFont="1" applyBorder="1" applyAlignment="1">
      <alignment horizontal="center" vertical="center"/>
    </xf>
    <xf numFmtId="0" fontId="53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6" fillId="5" borderId="1" xfId="0" applyNumberFormat="1" applyFont="1" applyFill="1" applyBorder="1"/>
    <xf numFmtId="0" fontId="27" fillId="0" borderId="0" xfId="0" applyFont="1" applyBorder="1"/>
    <xf numFmtId="0" fontId="28" fillId="0" borderId="0" xfId="0" applyFont="1" applyBorder="1"/>
    <xf numFmtId="0" fontId="8" fillId="0" borderId="0" xfId="0" applyFont="1"/>
    <xf numFmtId="0" fontId="6" fillId="3" borderId="0" xfId="0" applyFont="1" applyFill="1" applyBorder="1"/>
    <xf numFmtId="0" fontId="55" fillId="0" borderId="0" xfId="0" applyFont="1" applyBorder="1"/>
    <xf numFmtId="0" fontId="53" fillId="0" borderId="0" xfId="0" applyFont="1" applyBorder="1"/>
    <xf numFmtId="3" fontId="34" fillId="0" borderId="0" xfId="0" applyNumberFormat="1" applyFont="1" applyBorder="1"/>
    <xf numFmtId="3" fontId="56" fillId="3" borderId="0" xfId="0" applyNumberFormat="1" applyFont="1" applyFill="1" applyBorder="1"/>
    <xf numFmtId="3" fontId="57" fillId="0" borderId="0" xfId="0" applyNumberFormat="1" applyFont="1"/>
    <xf numFmtId="0" fontId="50" fillId="5" borderId="1" xfId="0" applyFont="1" applyFill="1" applyBorder="1" applyAlignment="1">
      <alignment horizontal="center" vertical="center"/>
    </xf>
    <xf numFmtId="0" fontId="50" fillId="5" borderId="1" xfId="0" applyFont="1" applyFill="1" applyBorder="1"/>
    <xf numFmtId="0" fontId="58" fillId="0" borderId="1" xfId="0" applyFont="1" applyFill="1" applyBorder="1" applyAlignment="1">
      <alignment horizontal="center" vertical="center"/>
    </xf>
    <xf numFmtId="49" fontId="50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/>
    <xf numFmtId="3" fontId="6" fillId="4" borderId="1" xfId="0" applyNumberFormat="1" applyFont="1" applyFill="1" applyBorder="1" applyAlignment="1">
      <alignment wrapText="1"/>
    </xf>
    <xf numFmtId="3" fontId="6" fillId="4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62" fillId="5" borderId="1" xfId="0" applyFont="1" applyFill="1" applyBorder="1" applyAlignment="1">
      <alignment horizontal="left" vertical="center"/>
    </xf>
    <xf numFmtId="0" fontId="62" fillId="5" borderId="1" xfId="0" applyFont="1" applyFill="1" applyBorder="1" applyAlignment="1">
      <alignment vertical="center"/>
    </xf>
    <xf numFmtId="0" fontId="61" fillId="5" borderId="1" xfId="0" applyFont="1" applyFill="1" applyBorder="1" applyAlignment="1"/>
    <xf numFmtId="0" fontId="63" fillId="4" borderId="1" xfId="0" applyFont="1" applyFill="1" applyBorder="1" applyAlignment="1"/>
    <xf numFmtId="0" fontId="51" fillId="0" borderId="1" xfId="0" applyFont="1" applyBorder="1" applyAlignment="1">
      <alignment horizontal="center"/>
    </xf>
    <xf numFmtId="0" fontId="52" fillId="2" borderId="1" xfId="0" applyFont="1" applyFill="1" applyBorder="1"/>
    <xf numFmtId="0" fontId="51" fillId="0" borderId="1" xfId="0" applyFont="1" applyFill="1" applyBorder="1"/>
    <xf numFmtId="49" fontId="64" fillId="0" borderId="1" xfId="0" applyNumberFormat="1" applyFont="1" applyFill="1" applyBorder="1" applyAlignment="1">
      <alignment horizontal="center"/>
    </xf>
    <xf numFmtId="49" fontId="51" fillId="0" borderId="1" xfId="0" applyNumberFormat="1" applyFont="1" applyFill="1" applyBorder="1" applyAlignment="1">
      <alignment horizontal="center"/>
    </xf>
    <xf numFmtId="0" fontId="51" fillId="3" borderId="1" xfId="0" applyFont="1" applyFill="1" applyBorder="1"/>
    <xf numFmtId="49" fontId="52" fillId="0" borderId="1" xfId="0" applyNumberFormat="1" applyFont="1" applyFill="1" applyBorder="1" applyAlignment="1">
      <alignment horizontal="center"/>
    </xf>
    <xf numFmtId="0" fontId="51" fillId="3" borderId="1" xfId="0" applyFont="1" applyFill="1" applyBorder="1" applyAlignment="1">
      <alignment wrapText="1"/>
    </xf>
    <xf numFmtId="49" fontId="51" fillId="0" borderId="1" xfId="0" applyNumberFormat="1" applyFont="1" applyBorder="1" applyAlignment="1">
      <alignment horizontal="center"/>
    </xf>
    <xf numFmtId="0" fontId="51" fillId="3" borderId="1" xfId="0" applyFont="1" applyFill="1" applyBorder="1" applyAlignment="1">
      <alignment horizontal="center"/>
    </xf>
    <xf numFmtId="49" fontId="52" fillId="3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0" fontId="65" fillId="4" borderId="1" xfId="0" applyFont="1" applyFill="1" applyBorder="1" applyAlignment="1">
      <alignment horizontal="center"/>
    </xf>
    <xf numFmtId="0" fontId="51" fillId="0" borderId="1" xfId="0" applyFont="1" applyBorder="1"/>
    <xf numFmtId="0" fontId="51" fillId="0" borderId="1" xfId="0" applyFont="1" applyBorder="1" applyAlignment="1">
      <alignment wrapText="1"/>
    </xf>
    <xf numFmtId="0" fontId="51" fillId="2" borderId="1" xfId="0" applyFont="1" applyFill="1" applyBorder="1"/>
    <xf numFmtId="0" fontId="65" fillId="4" borderId="1" xfId="0" applyFont="1" applyFill="1" applyBorder="1" applyAlignment="1"/>
    <xf numFmtId="49" fontId="52" fillId="2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1" fillId="3" borderId="1" xfId="0" applyFont="1" applyFill="1" applyBorder="1" applyAlignment="1">
      <alignment horizontal="center"/>
    </xf>
    <xf numFmtId="3" fontId="19" fillId="2" borderId="1" xfId="0" applyNumberFormat="1" applyFont="1" applyFill="1" applyBorder="1"/>
    <xf numFmtId="0" fontId="3" fillId="2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53" fillId="3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wrapText="1"/>
    </xf>
    <xf numFmtId="0" fontId="7" fillId="7" borderId="1" xfId="0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1" fillId="3" borderId="1" xfId="0" applyFont="1" applyFill="1" applyBorder="1" applyAlignment="1">
      <alignment vertical="center"/>
    </xf>
    <xf numFmtId="0" fontId="51" fillId="3" borderId="1" xfId="0" applyFont="1" applyFill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164" fontId="8" fillId="8" borderId="1" xfId="0" applyNumberFormat="1" applyFont="1" applyFill="1" applyBorder="1" applyAlignment="1">
      <alignment wrapText="1"/>
    </xf>
    <xf numFmtId="0" fontId="51" fillId="0" borderId="1" xfId="0" applyFont="1" applyFill="1" applyBorder="1" applyAlignment="1">
      <alignment wrapText="1"/>
    </xf>
    <xf numFmtId="0" fontId="64" fillId="3" borderId="1" xfId="0" applyFont="1" applyFill="1" applyBorder="1" applyAlignment="1"/>
    <xf numFmtId="164" fontId="3" fillId="0" borderId="1" xfId="0" applyNumberFormat="1" applyFont="1" applyFill="1" applyBorder="1" applyAlignment="1">
      <alignment wrapText="1"/>
    </xf>
    <xf numFmtId="0" fontId="66" fillId="0" borderId="1" xfId="0" applyFont="1" applyBorder="1" applyAlignment="1">
      <alignment horizontal="center"/>
    </xf>
    <xf numFmtId="0" fontId="61" fillId="5" borderId="1" xfId="0" applyFont="1" applyFill="1" applyBorder="1" applyAlignment="1">
      <alignment horizontal="right"/>
    </xf>
    <xf numFmtId="0" fontId="63" fillId="4" borderId="1" xfId="0" applyFont="1" applyFill="1" applyBorder="1" applyAlignment="1">
      <alignment horizontal="right"/>
    </xf>
    <xf numFmtId="0" fontId="51" fillId="0" borderId="1" xfId="0" applyFont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/>
    <xf numFmtId="0" fontId="0" fillId="0" borderId="0" xfId="0" applyAlignment="1">
      <alignment vertical="center"/>
    </xf>
    <xf numFmtId="0" fontId="62" fillId="7" borderId="1" xfId="0" applyFont="1" applyFill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7" fillId="0" borderId="1" xfId="0" applyFont="1" applyBorder="1" applyAlignment="1">
      <alignment horizontal="left" vertical="center"/>
    </xf>
    <xf numFmtId="0" fontId="6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67" fillId="0" borderId="1" xfId="0" applyFont="1" applyFill="1" applyBorder="1" applyAlignment="1">
      <alignment vertical="center"/>
    </xf>
    <xf numFmtId="0" fontId="68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6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61" fillId="0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3" fontId="62" fillId="5" borderId="1" xfId="0" applyNumberFormat="1" applyFont="1" applyFill="1" applyBorder="1" applyAlignment="1"/>
    <xf numFmtId="3" fontId="65" fillId="4" borderId="1" xfId="0" applyNumberFormat="1" applyFont="1" applyFill="1" applyBorder="1" applyAlignment="1"/>
    <xf numFmtId="3" fontId="8" fillId="5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6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vertical="center"/>
    </xf>
    <xf numFmtId="3" fontId="9" fillId="9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3" fontId="6" fillId="0" borderId="0" xfId="0" applyNumberFormat="1" applyFont="1" applyFill="1" applyBorder="1"/>
    <xf numFmtId="49" fontId="50" fillId="0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/>
    <xf numFmtId="49" fontId="3" fillId="0" borderId="1" xfId="0" applyNumberFormat="1" applyFont="1" applyBorder="1"/>
    <xf numFmtId="49" fontId="31" fillId="0" borderId="1" xfId="0" applyNumberFormat="1" applyFont="1" applyBorder="1"/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49" fontId="5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wrapText="1"/>
    </xf>
    <xf numFmtId="49" fontId="51" fillId="0" borderId="1" xfId="0" applyNumberFormat="1" applyFont="1" applyBorder="1"/>
    <xf numFmtId="49" fontId="65" fillId="4" borderId="1" xfId="0" applyNumberFormat="1" applyFont="1" applyFill="1" applyBorder="1" applyAlignment="1">
      <alignment horizontal="center"/>
    </xf>
    <xf numFmtId="49" fontId="65" fillId="4" borderId="1" xfId="0" applyNumberFormat="1" applyFont="1" applyFill="1" applyBorder="1" applyAlignment="1"/>
    <xf numFmtId="3" fontId="17" fillId="0" borderId="1" xfId="0" applyNumberFormat="1" applyFont="1" applyFill="1" applyBorder="1" applyAlignment="1">
      <alignment vertical="center"/>
    </xf>
    <xf numFmtId="0" fontId="70" fillId="9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3" fontId="9" fillId="8" borderId="1" xfId="0" applyNumberFormat="1" applyFont="1" applyFill="1" applyBorder="1" applyAlignment="1">
      <alignment vertical="center"/>
    </xf>
    <xf numFmtId="0" fontId="62" fillId="10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/>
    <xf numFmtId="0" fontId="3" fillId="0" borderId="3" xfId="0" applyFont="1" applyBorder="1" applyAlignment="1">
      <alignment horizontal="center" vertical="center"/>
    </xf>
    <xf numFmtId="3" fontId="8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/>
    </xf>
    <xf numFmtId="0" fontId="56" fillId="2" borderId="1" xfId="0" applyFont="1" applyFill="1" applyBorder="1"/>
    <xf numFmtId="0" fontId="73" fillId="0" borderId="0" xfId="0" applyFont="1" applyBorder="1" applyAlignment="1">
      <alignment horizontal="left"/>
    </xf>
    <xf numFmtId="0" fontId="73" fillId="0" borderId="0" xfId="0" applyFont="1" applyBorder="1"/>
    <xf numFmtId="0" fontId="3" fillId="0" borderId="4" xfId="0" applyFont="1" applyBorder="1" applyAlignment="1">
      <alignment horizontal="center"/>
    </xf>
    <xf numFmtId="3" fontId="17" fillId="10" borderId="1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3" fontId="2" fillId="3" borderId="0" xfId="0" applyNumberFormat="1" applyFont="1" applyFill="1" applyBorder="1"/>
    <xf numFmtId="0" fontId="74" fillId="0" borderId="0" xfId="0" applyFont="1" applyAlignment="1">
      <alignment horizontal="center"/>
    </xf>
    <xf numFmtId="49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49" fontId="51" fillId="3" borderId="1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6" fillId="4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7" fillId="0" borderId="0" xfId="0" applyFont="1"/>
    <xf numFmtId="0" fontId="78" fillId="0" borderId="0" xfId="0" applyFont="1"/>
    <xf numFmtId="3" fontId="76" fillId="0" borderId="0" xfId="0" applyNumberFormat="1" applyFont="1" applyFill="1" applyBorder="1"/>
    <xf numFmtId="0" fontId="79" fillId="0" borderId="1" xfId="0" applyFont="1" applyBorder="1"/>
    <xf numFmtId="0" fontId="3" fillId="0" borderId="2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49" fontId="51" fillId="0" borderId="3" xfId="0" applyNumberFormat="1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vertical="center" wrapText="1"/>
    </xf>
    <xf numFmtId="0" fontId="51" fillId="0" borderId="3" xfId="0" applyFont="1" applyFill="1" applyBorder="1" applyAlignment="1">
      <alignment vertical="center" wrapText="1"/>
    </xf>
    <xf numFmtId="0" fontId="62" fillId="4" borderId="1" xfId="0" applyFont="1" applyFill="1" applyBorder="1" applyAlignment="1"/>
    <xf numFmtId="0" fontId="51" fillId="4" borderId="1" xfId="0" applyFont="1" applyFill="1" applyBorder="1" applyAlignment="1"/>
    <xf numFmtId="0" fontId="51" fillId="4" borderId="1" xfId="0" applyFont="1" applyFill="1" applyBorder="1" applyAlignment="1"/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10" fontId="8" fillId="5" borderId="1" xfId="0" applyNumberFormat="1" applyFont="1" applyFill="1" applyBorder="1" applyAlignment="1">
      <alignment vertical="center"/>
    </xf>
    <xf numFmtId="10" fontId="6" fillId="4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/>
    </xf>
    <xf numFmtId="10" fontId="35" fillId="0" borderId="1" xfId="0" applyNumberFormat="1" applyFont="1" applyBorder="1" applyAlignment="1">
      <alignment vertical="center"/>
    </xf>
    <xf numFmtId="10" fontId="80" fillId="2" borderId="1" xfId="0" applyNumberFormat="1" applyFont="1" applyFill="1" applyBorder="1" applyAlignment="1">
      <alignment vertical="center"/>
    </xf>
    <xf numFmtId="3" fontId="9" fillId="9" borderId="0" xfId="0" applyNumberFormat="1" applyFont="1" applyFill="1" applyBorder="1" applyAlignment="1">
      <alignment vertical="center"/>
    </xf>
    <xf numFmtId="10" fontId="9" fillId="9" borderId="0" xfId="0" applyNumberFormat="1" applyFont="1" applyFill="1" applyBorder="1" applyAlignment="1">
      <alignment vertical="center"/>
    </xf>
    <xf numFmtId="10" fontId="62" fillId="5" borderId="1" xfId="0" applyNumberFormat="1" applyFont="1" applyFill="1" applyBorder="1" applyAlignment="1"/>
    <xf numFmtId="10" fontId="65" fillId="4" borderId="1" xfId="0" applyNumberFormat="1" applyFont="1" applyFill="1" applyBorder="1" applyAlignment="1"/>
    <xf numFmtId="3" fontId="52" fillId="2" borderId="1" xfId="0" applyNumberFormat="1" applyFont="1" applyFill="1" applyBorder="1"/>
    <xf numFmtId="10" fontId="2" fillId="2" borderId="1" xfId="0" applyNumberFormat="1" applyFont="1" applyFill="1" applyBorder="1"/>
    <xf numFmtId="3" fontId="51" fillId="0" borderId="1" xfId="0" applyNumberFormat="1" applyFont="1" applyFill="1" applyBorder="1"/>
    <xf numFmtId="10" fontId="3" fillId="0" borderId="1" xfId="0" applyNumberFormat="1" applyFont="1" applyFill="1" applyBorder="1"/>
    <xf numFmtId="10" fontId="17" fillId="0" borderId="1" xfId="0" applyNumberFormat="1" applyFont="1" applyFill="1" applyBorder="1" applyAlignment="1">
      <alignment vertical="center"/>
    </xf>
    <xf numFmtId="10" fontId="8" fillId="5" borderId="1" xfId="0" applyNumberFormat="1" applyFont="1" applyFill="1" applyBorder="1" applyAlignment="1"/>
    <xf numFmtId="10" fontId="6" fillId="4" borderId="1" xfId="0" applyNumberFormat="1" applyFont="1" applyFill="1" applyBorder="1" applyAlignment="1"/>
    <xf numFmtId="10" fontId="8" fillId="5" borderId="1" xfId="0" applyNumberFormat="1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>
      <alignment wrapText="1"/>
    </xf>
    <xf numFmtId="10" fontId="6" fillId="4" borderId="1" xfId="0" applyNumberFormat="1" applyFont="1" applyFill="1" applyBorder="1" applyAlignment="1">
      <alignment wrapText="1"/>
    </xf>
    <xf numFmtId="10" fontId="2" fillId="2" borderId="1" xfId="0" applyNumberFormat="1" applyFont="1" applyFill="1" applyBorder="1" applyAlignment="1">
      <alignment wrapText="1"/>
    </xf>
    <xf numFmtId="10" fontId="3" fillId="3" borderId="1" xfId="0" applyNumberFormat="1" applyFont="1" applyFill="1" applyBorder="1" applyAlignment="1">
      <alignment wrapText="1"/>
    </xf>
    <xf numFmtId="10" fontId="8" fillId="5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/>
    <xf numFmtId="10" fontId="3" fillId="0" borderId="1" xfId="0" applyNumberFormat="1" applyFont="1" applyBorder="1"/>
    <xf numFmtId="10" fontId="3" fillId="0" borderId="0" xfId="0" applyNumberFormat="1" applyFont="1" applyBorder="1"/>
    <xf numFmtId="10" fontId="6" fillId="5" borderId="1" xfId="0" applyNumberFormat="1" applyFont="1" applyFill="1" applyBorder="1"/>
    <xf numFmtId="10" fontId="9" fillId="7" borderId="1" xfId="0" applyNumberFormat="1" applyFont="1" applyFill="1" applyBorder="1" applyAlignment="1">
      <alignment vertical="center"/>
    </xf>
    <xf numFmtId="10" fontId="9" fillId="2" borderId="1" xfId="0" applyNumberFormat="1" applyFont="1" applyFill="1" applyBorder="1" applyAlignment="1">
      <alignment vertical="center"/>
    </xf>
    <xf numFmtId="10" fontId="9" fillId="0" borderId="1" xfId="0" applyNumberFormat="1" applyFont="1" applyBorder="1" applyAlignment="1">
      <alignment vertical="center"/>
    </xf>
    <xf numFmtId="10" fontId="9" fillId="8" borderId="1" xfId="0" applyNumberFormat="1" applyFont="1" applyFill="1" applyBorder="1" applyAlignment="1">
      <alignment vertical="center"/>
    </xf>
    <xf numFmtId="10" fontId="17" fillId="10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0" fontId="17" fillId="9" borderId="1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textRotation="90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left"/>
    </xf>
    <xf numFmtId="0" fontId="51" fillId="0" borderId="1" xfId="0" applyFont="1" applyBorder="1" applyAlignment="1">
      <alignment horizontal="left"/>
    </xf>
    <xf numFmtId="49" fontId="5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49" fontId="2" fillId="2" borderId="7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9" fontId="71" fillId="6" borderId="7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8" xfId="0" applyBorder="1" applyAlignment="1"/>
    <xf numFmtId="0" fontId="13" fillId="6" borderId="9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10" xfId="0" applyBorder="1" applyAlignment="1"/>
    <xf numFmtId="0" fontId="60" fillId="0" borderId="0" xfId="0" applyFont="1" applyBorder="1" applyAlignment="1"/>
    <xf numFmtId="0" fontId="0" fillId="0" borderId="0" xfId="0" applyBorder="1" applyAlignment="1"/>
    <xf numFmtId="0" fontId="13" fillId="6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2" xfId="0" applyFont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/>
    </xf>
    <xf numFmtId="0" fontId="32" fillId="0" borderId="8" xfId="0" applyFont="1" applyBorder="1" applyAlignment="1">
      <alignment horizontal="left"/>
    </xf>
    <xf numFmtId="49" fontId="8" fillId="5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6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3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49" fontId="51" fillId="0" borderId="3" xfId="0" applyNumberFormat="1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vertical="center" wrapText="1"/>
    </xf>
    <xf numFmtId="0" fontId="51" fillId="0" borderId="3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0" fontId="17" fillId="0" borderId="1" xfId="0" applyFont="1" applyBorder="1" applyAlignment="1">
      <alignment horizontal="center"/>
    </xf>
    <xf numFmtId="0" fontId="52" fillId="2" borderId="1" xfId="0" applyFont="1" applyFill="1" applyBorder="1" applyAlignment="1">
      <alignment horizontal="left"/>
    </xf>
    <xf numFmtId="0" fontId="7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72" fillId="6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7/Desktop/Iveta/Rozpo&#269;et%202015/&#268;erpanie%20PR%202015/&#268;erpanie%20PR%2012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íjmy"/>
      <sheetName val="P1"/>
      <sheetName val="P2"/>
      <sheetName val="P3"/>
      <sheetName val="P4"/>
      <sheetName val="P5"/>
      <sheetName val="P6"/>
      <sheetName val="P7"/>
      <sheetName val="Voľby"/>
      <sheetName val="SUM"/>
    </sheetNames>
    <sheetDataSet>
      <sheetData sheetId="0"/>
      <sheetData sheetId="1"/>
      <sheetData sheetId="2"/>
      <sheetData sheetId="3"/>
      <sheetData sheetId="4"/>
      <sheetData sheetId="5">
        <row r="7">
          <cell r="S7">
            <v>0</v>
          </cell>
        </row>
      </sheetData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0"/>
  <sheetViews>
    <sheetView view="pageBreakPreview" topLeftCell="D1" zoomScaleNormal="100" zoomScaleSheetLayoutView="100" workbookViewId="0">
      <selection activeCell="N2" sqref="N2"/>
    </sheetView>
  </sheetViews>
  <sheetFormatPr defaultRowHeight="12.75"/>
  <cols>
    <col min="1" max="1" width="6.5703125" customWidth="1"/>
    <col min="2" max="2" width="7.28515625" customWidth="1"/>
    <col min="3" max="3" width="7.42578125" customWidth="1"/>
    <col min="4" max="4" width="11.28515625" customWidth="1"/>
    <col min="5" max="5" width="52.42578125" customWidth="1"/>
    <col min="6" max="6" width="10.140625" customWidth="1"/>
    <col min="7" max="11" width="9.85546875" hidden="1" customWidth="1"/>
    <col min="12" max="12" width="10.42578125" hidden="1" customWidth="1"/>
    <col min="13" max="13" width="9.42578125" customWidth="1"/>
    <col min="14" max="14" width="9.85546875" customWidth="1"/>
  </cols>
  <sheetData>
    <row r="1" spans="1:15" s="38" customFormat="1" ht="15">
      <c r="A1" s="370" t="s">
        <v>400</v>
      </c>
      <c r="B1" s="371"/>
      <c r="C1" s="371"/>
      <c r="D1" s="371"/>
      <c r="E1" s="371"/>
      <c r="F1" s="372"/>
      <c r="G1" s="372"/>
      <c r="H1" s="372"/>
      <c r="I1" s="372"/>
      <c r="J1" s="372"/>
      <c r="K1" s="372"/>
      <c r="L1" s="372"/>
      <c r="M1" s="372"/>
    </row>
    <row r="2" spans="1:15" ht="12.75" customHeight="1">
      <c r="A2" s="29"/>
      <c r="B2" s="29"/>
      <c r="C2" s="28"/>
      <c r="D2" s="28"/>
      <c r="E2" s="8"/>
    </row>
    <row r="3" spans="1:15" s="41" customFormat="1">
      <c r="A3" s="46" t="s">
        <v>63</v>
      </c>
      <c r="B3" s="42"/>
      <c r="C3" s="43"/>
      <c r="D3" s="43"/>
      <c r="E3" s="42"/>
      <c r="F3" s="299"/>
    </row>
    <row r="4" spans="1:15" s="27" customFormat="1" ht="33.950000000000003" customHeight="1">
      <c r="A4" s="104" t="s">
        <v>64</v>
      </c>
      <c r="B4" s="104" t="s">
        <v>176</v>
      </c>
      <c r="C4" s="104" t="s">
        <v>177</v>
      </c>
      <c r="D4" s="104" t="s">
        <v>178</v>
      </c>
      <c r="E4" s="104" t="s">
        <v>65</v>
      </c>
      <c r="F4" s="306" t="s">
        <v>336</v>
      </c>
      <c r="G4" s="306" t="s">
        <v>416</v>
      </c>
      <c r="H4" s="306" t="s">
        <v>421</v>
      </c>
      <c r="I4" s="306" t="s">
        <v>426</v>
      </c>
      <c r="J4" s="306" t="s">
        <v>435</v>
      </c>
      <c r="K4" s="306" t="s">
        <v>436</v>
      </c>
      <c r="L4" s="306" t="s">
        <v>437</v>
      </c>
      <c r="M4" s="306" t="s">
        <v>299</v>
      </c>
      <c r="N4" s="306" t="s">
        <v>434</v>
      </c>
      <c r="O4" s="306" t="s">
        <v>431</v>
      </c>
    </row>
    <row r="5" spans="1:15">
      <c r="A5" s="105"/>
      <c r="B5" s="105">
        <v>100</v>
      </c>
      <c r="C5" s="105"/>
      <c r="D5" s="106"/>
      <c r="E5" s="107" t="s">
        <v>66</v>
      </c>
      <c r="F5" s="134">
        <f>F6</f>
        <v>502635</v>
      </c>
      <c r="G5" s="134">
        <f t="shared" ref="G5:N6" si="0">G6</f>
        <v>0</v>
      </c>
      <c r="H5" s="134">
        <f t="shared" si="0"/>
        <v>0</v>
      </c>
      <c r="I5" s="134">
        <f t="shared" si="0"/>
        <v>0</v>
      </c>
      <c r="J5" s="134">
        <f t="shared" si="0"/>
        <v>0</v>
      </c>
      <c r="K5" s="134">
        <f t="shared" si="0"/>
        <v>0</v>
      </c>
      <c r="L5" s="134">
        <f t="shared" si="0"/>
        <v>0</v>
      </c>
      <c r="M5" s="134">
        <f t="shared" si="0"/>
        <v>502635</v>
      </c>
      <c r="N5" s="134">
        <f t="shared" si="0"/>
        <v>251316</v>
      </c>
      <c r="O5" s="359">
        <f t="shared" ref="O5:O16" si="1">SUM(N5/M5)</f>
        <v>0.49999701572711808</v>
      </c>
    </row>
    <row r="6" spans="1:15">
      <c r="A6" s="108"/>
      <c r="B6" s="108">
        <v>110</v>
      </c>
      <c r="C6" s="108"/>
      <c r="D6" s="109"/>
      <c r="E6" s="110" t="s">
        <v>73</v>
      </c>
      <c r="F6" s="11">
        <f>F7</f>
        <v>502635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502635</v>
      </c>
      <c r="N6" s="11">
        <f t="shared" si="0"/>
        <v>251316</v>
      </c>
      <c r="O6" s="342">
        <f t="shared" si="1"/>
        <v>0.49999701572711808</v>
      </c>
    </row>
    <row r="7" spans="1:15">
      <c r="A7" s="111">
        <v>41</v>
      </c>
      <c r="B7" s="111"/>
      <c r="C7" s="111">
        <v>111</v>
      </c>
      <c r="D7" s="112" t="s">
        <v>30</v>
      </c>
      <c r="E7" s="113" t="s">
        <v>67</v>
      </c>
      <c r="F7" s="47">
        <v>502635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f>SUM(F7:L7)</f>
        <v>502635</v>
      </c>
      <c r="N7" s="47">
        <v>251316</v>
      </c>
      <c r="O7" s="360">
        <f t="shared" si="1"/>
        <v>0.49999701572711808</v>
      </c>
    </row>
    <row r="8" spans="1:15">
      <c r="A8" s="105"/>
      <c r="B8" s="105">
        <v>200</v>
      </c>
      <c r="C8" s="105"/>
      <c r="D8" s="106"/>
      <c r="E8" s="107" t="s">
        <v>68</v>
      </c>
      <c r="F8" s="135">
        <f t="shared" ref="F8:N8" si="2">F9+F17+F39+F41</f>
        <v>348383</v>
      </c>
      <c r="G8" s="135">
        <f t="shared" si="2"/>
        <v>0</v>
      </c>
      <c r="H8" s="135">
        <f t="shared" si="2"/>
        <v>0</v>
      </c>
      <c r="I8" s="135">
        <f t="shared" si="2"/>
        <v>0</v>
      </c>
      <c r="J8" s="135">
        <f t="shared" si="2"/>
        <v>0</v>
      </c>
      <c r="K8" s="135">
        <f t="shared" si="2"/>
        <v>0</v>
      </c>
      <c r="L8" s="135">
        <f t="shared" si="2"/>
        <v>0</v>
      </c>
      <c r="M8" s="135">
        <f t="shared" si="2"/>
        <v>348383</v>
      </c>
      <c r="N8" s="135">
        <f t="shared" si="2"/>
        <v>165266</v>
      </c>
      <c r="O8" s="359">
        <f t="shared" si="1"/>
        <v>0.47438020798948283</v>
      </c>
    </row>
    <row r="9" spans="1:15" ht="12.75" customHeight="1">
      <c r="A9" s="108"/>
      <c r="B9" s="108">
        <v>210</v>
      </c>
      <c r="C9" s="108"/>
      <c r="D9" s="109"/>
      <c r="E9" s="110" t="s">
        <v>76</v>
      </c>
      <c r="F9" s="56">
        <f>F10</f>
        <v>60894</v>
      </c>
      <c r="G9" s="56">
        <f t="shared" ref="G9:N9" si="3">SUM(G10)</f>
        <v>0</v>
      </c>
      <c r="H9" s="56">
        <f t="shared" si="3"/>
        <v>0</v>
      </c>
      <c r="I9" s="56">
        <f t="shared" si="3"/>
        <v>0</v>
      </c>
      <c r="J9" s="56">
        <f t="shared" si="3"/>
        <v>0</v>
      </c>
      <c r="K9" s="56">
        <f t="shared" si="3"/>
        <v>0</v>
      </c>
      <c r="L9" s="56">
        <f t="shared" si="3"/>
        <v>0</v>
      </c>
      <c r="M9" s="56">
        <f t="shared" si="3"/>
        <v>60894</v>
      </c>
      <c r="N9" s="56">
        <f t="shared" si="3"/>
        <v>26688</v>
      </c>
      <c r="O9" s="342">
        <f t="shared" si="1"/>
        <v>0.43826978027391861</v>
      </c>
    </row>
    <row r="10" spans="1:15">
      <c r="A10" s="108"/>
      <c r="B10" s="108"/>
      <c r="C10" s="108">
        <v>212</v>
      </c>
      <c r="D10" s="109"/>
      <c r="E10" s="110" t="s">
        <v>74</v>
      </c>
      <c r="F10" s="11">
        <f t="shared" ref="F10:N10" si="4">SUM(F11:F16)</f>
        <v>60894</v>
      </c>
      <c r="G10" s="11">
        <f t="shared" si="4"/>
        <v>0</v>
      </c>
      <c r="H10" s="11">
        <f t="shared" si="4"/>
        <v>0</v>
      </c>
      <c r="I10" s="11">
        <f t="shared" si="4"/>
        <v>0</v>
      </c>
      <c r="J10" s="11">
        <f t="shared" si="4"/>
        <v>0</v>
      </c>
      <c r="K10" s="11">
        <f t="shared" si="4"/>
        <v>0</v>
      </c>
      <c r="L10" s="11">
        <f t="shared" si="4"/>
        <v>0</v>
      </c>
      <c r="M10" s="11">
        <f t="shared" si="4"/>
        <v>60894</v>
      </c>
      <c r="N10" s="11">
        <f t="shared" si="4"/>
        <v>26688</v>
      </c>
      <c r="O10" s="342">
        <f t="shared" si="1"/>
        <v>0.43826978027391861</v>
      </c>
    </row>
    <row r="11" spans="1:15">
      <c r="A11" s="111">
        <v>41</v>
      </c>
      <c r="B11" s="111"/>
      <c r="C11" s="111"/>
      <c r="D11" s="112" t="s">
        <v>31</v>
      </c>
      <c r="E11" s="113" t="s">
        <v>142</v>
      </c>
      <c r="F11" s="48">
        <v>2379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47">
        <f t="shared" ref="M11:M16" si="5">SUM(F11:L11)</f>
        <v>2379</v>
      </c>
      <c r="N11" s="47">
        <v>2379</v>
      </c>
      <c r="O11" s="360">
        <f t="shared" si="1"/>
        <v>1</v>
      </c>
    </row>
    <row r="12" spans="1:15">
      <c r="A12" s="111">
        <v>41</v>
      </c>
      <c r="B12" s="111"/>
      <c r="C12" s="111"/>
      <c r="D12" s="112" t="s">
        <v>32</v>
      </c>
      <c r="E12" s="113" t="s">
        <v>69</v>
      </c>
      <c r="F12" s="48">
        <v>619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47">
        <f t="shared" si="5"/>
        <v>619</v>
      </c>
      <c r="N12" s="47">
        <v>594</v>
      </c>
      <c r="O12" s="360">
        <f t="shared" si="1"/>
        <v>0.95961227786752823</v>
      </c>
    </row>
    <row r="13" spans="1:15">
      <c r="A13" s="111">
        <v>41</v>
      </c>
      <c r="B13" s="111"/>
      <c r="C13" s="111"/>
      <c r="D13" s="112" t="s">
        <v>32</v>
      </c>
      <c r="E13" s="113" t="s">
        <v>75</v>
      </c>
      <c r="F13" s="48">
        <v>1476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47">
        <f t="shared" si="5"/>
        <v>1476</v>
      </c>
      <c r="N13" s="47">
        <v>638</v>
      </c>
      <c r="O13" s="360">
        <f t="shared" si="1"/>
        <v>0.43224932249322495</v>
      </c>
    </row>
    <row r="14" spans="1:15">
      <c r="A14" s="111">
        <v>41</v>
      </c>
      <c r="B14" s="111"/>
      <c r="C14" s="111"/>
      <c r="D14" s="103" t="s">
        <v>30</v>
      </c>
      <c r="E14" s="113" t="s">
        <v>131</v>
      </c>
      <c r="F14" s="48">
        <v>37000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47">
        <f t="shared" si="5"/>
        <v>37000</v>
      </c>
      <c r="N14" s="47">
        <v>13327</v>
      </c>
      <c r="O14" s="360">
        <f t="shared" si="1"/>
        <v>0.36018918918918919</v>
      </c>
    </row>
    <row r="15" spans="1:15">
      <c r="A15" s="111">
        <v>41</v>
      </c>
      <c r="B15" s="111"/>
      <c r="C15" s="111"/>
      <c r="D15" s="103" t="s">
        <v>30</v>
      </c>
      <c r="E15" s="34" t="s">
        <v>179</v>
      </c>
      <c r="F15" s="48">
        <v>1000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47">
        <f t="shared" si="5"/>
        <v>1000</v>
      </c>
      <c r="N15" s="47">
        <v>0</v>
      </c>
      <c r="O15" s="360">
        <f t="shared" si="1"/>
        <v>0</v>
      </c>
    </row>
    <row r="16" spans="1:15">
      <c r="A16" s="111">
        <v>41</v>
      </c>
      <c r="B16" s="111"/>
      <c r="C16" s="111"/>
      <c r="D16" s="103" t="s">
        <v>30</v>
      </c>
      <c r="E16" s="113" t="s">
        <v>70</v>
      </c>
      <c r="F16" s="48">
        <v>18420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47">
        <f t="shared" si="5"/>
        <v>18420</v>
      </c>
      <c r="N16" s="47">
        <v>9750</v>
      </c>
      <c r="O16" s="360">
        <f t="shared" si="1"/>
        <v>0.52931596091205213</v>
      </c>
    </row>
    <row r="17" spans="1:15" s="21" customFormat="1" ht="12.75" customHeight="1">
      <c r="A17" s="108"/>
      <c r="B17" s="108">
        <v>220</v>
      </c>
      <c r="C17" s="108"/>
      <c r="D17" s="109"/>
      <c r="E17" s="110" t="s">
        <v>77</v>
      </c>
      <c r="F17" s="11">
        <f t="shared" ref="F17:N17" si="6">F18+F24+F26</f>
        <v>256249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256249</v>
      </c>
      <c r="N17" s="11">
        <f t="shared" si="6"/>
        <v>122575</v>
      </c>
      <c r="O17" s="342">
        <f>SUM(N17/M17)</f>
        <v>0.47834333012031266</v>
      </c>
    </row>
    <row r="18" spans="1:15">
      <c r="A18" s="108"/>
      <c r="B18" s="108"/>
      <c r="C18" s="108">
        <v>221</v>
      </c>
      <c r="D18" s="109"/>
      <c r="E18" s="110" t="s">
        <v>78</v>
      </c>
      <c r="F18" s="11">
        <f t="shared" ref="F18:N18" si="7">SUM(F19:F23)</f>
        <v>44200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44200</v>
      </c>
      <c r="N18" s="11">
        <f t="shared" si="7"/>
        <v>14481</v>
      </c>
      <c r="O18" s="342">
        <f>SUM(N18/M18)</f>
        <v>0.3276244343891403</v>
      </c>
    </row>
    <row r="19" spans="1:15">
      <c r="A19" s="111">
        <v>41</v>
      </c>
      <c r="B19" s="111"/>
      <c r="C19" s="111"/>
      <c r="D19" s="112" t="s">
        <v>34</v>
      </c>
      <c r="E19" s="113" t="s">
        <v>121</v>
      </c>
      <c r="F19" s="47">
        <v>1200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f>SUM(F19:L19)</f>
        <v>1200</v>
      </c>
      <c r="N19" s="47">
        <v>495</v>
      </c>
      <c r="O19" s="360">
        <f>SUM(N19/M19)</f>
        <v>0.41249999999999998</v>
      </c>
    </row>
    <row r="20" spans="1:15">
      <c r="A20" s="111">
        <v>41</v>
      </c>
      <c r="B20" s="111"/>
      <c r="C20" s="111"/>
      <c r="D20" s="112" t="s">
        <v>34</v>
      </c>
      <c r="E20" s="113" t="s">
        <v>130</v>
      </c>
      <c r="F20" s="47">
        <v>22500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f>SUM(F20:L20)</f>
        <v>22500</v>
      </c>
      <c r="N20" s="47">
        <v>3000</v>
      </c>
      <c r="O20" s="360">
        <f t="shared" ref="O20:O38" si="8">SUM(N20/M20)</f>
        <v>0.13333333333333333</v>
      </c>
    </row>
    <row r="21" spans="1:15">
      <c r="A21" s="111">
        <v>41</v>
      </c>
      <c r="B21" s="111"/>
      <c r="C21" s="111"/>
      <c r="D21" s="112" t="s">
        <v>34</v>
      </c>
      <c r="E21" s="113" t="s">
        <v>228</v>
      </c>
      <c r="F21" s="48">
        <v>20000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7">
        <f>SUM(F21:L21)</f>
        <v>20000</v>
      </c>
      <c r="N21" s="47">
        <v>10691</v>
      </c>
      <c r="O21" s="360">
        <f t="shared" si="8"/>
        <v>0.53454999999999997</v>
      </c>
    </row>
    <row r="22" spans="1:15">
      <c r="A22" s="111">
        <v>41</v>
      </c>
      <c r="B22" s="111"/>
      <c r="C22" s="111"/>
      <c r="D22" s="112" t="s">
        <v>34</v>
      </c>
      <c r="E22" s="113" t="s">
        <v>450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7">
        <f>SUM(F22:L22)</f>
        <v>0</v>
      </c>
      <c r="N22" s="47">
        <v>106</v>
      </c>
      <c r="O22" s="360">
        <v>0</v>
      </c>
    </row>
    <row r="23" spans="1:15">
      <c r="A23" s="111">
        <v>41</v>
      </c>
      <c r="B23" s="111"/>
      <c r="C23" s="111"/>
      <c r="D23" s="112" t="s">
        <v>34</v>
      </c>
      <c r="E23" s="113" t="s">
        <v>229</v>
      </c>
      <c r="F23" s="48">
        <v>500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7">
        <f>SUM(F23:L23)</f>
        <v>500</v>
      </c>
      <c r="N23" s="47">
        <v>189</v>
      </c>
      <c r="O23" s="360">
        <f t="shared" si="8"/>
        <v>0.378</v>
      </c>
    </row>
    <row r="24" spans="1:15">
      <c r="A24" s="108"/>
      <c r="B24" s="108"/>
      <c r="C24" s="108">
        <v>222</v>
      </c>
      <c r="D24" s="109"/>
      <c r="E24" s="110" t="s">
        <v>4</v>
      </c>
      <c r="F24" s="11">
        <f>F25</f>
        <v>1800</v>
      </c>
      <c r="G24" s="11">
        <f t="shared" ref="G24:N24" si="9">G25</f>
        <v>0</v>
      </c>
      <c r="H24" s="11">
        <f t="shared" si="9"/>
        <v>0</v>
      </c>
      <c r="I24" s="11">
        <f t="shared" si="9"/>
        <v>0</v>
      </c>
      <c r="J24" s="11">
        <f t="shared" si="9"/>
        <v>0</v>
      </c>
      <c r="K24" s="11">
        <f t="shared" si="9"/>
        <v>0</v>
      </c>
      <c r="L24" s="11">
        <f t="shared" si="9"/>
        <v>0</v>
      </c>
      <c r="M24" s="11">
        <f t="shared" si="9"/>
        <v>1800</v>
      </c>
      <c r="N24" s="11">
        <f t="shared" si="9"/>
        <v>836</v>
      </c>
      <c r="O24" s="342">
        <f>SUM(N24/M24)</f>
        <v>0.46444444444444444</v>
      </c>
    </row>
    <row r="25" spans="1:15">
      <c r="A25" s="111">
        <v>41</v>
      </c>
      <c r="B25" s="111"/>
      <c r="C25" s="111"/>
      <c r="D25" s="112" t="s">
        <v>30</v>
      </c>
      <c r="E25" s="113" t="s">
        <v>5</v>
      </c>
      <c r="F25" s="48">
        <v>1800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f>SUM(F25:L25)</f>
        <v>1800</v>
      </c>
      <c r="N25" s="47">
        <v>836</v>
      </c>
      <c r="O25" s="360">
        <f t="shared" si="8"/>
        <v>0.46444444444444444</v>
      </c>
    </row>
    <row r="26" spans="1:15">
      <c r="A26" s="108"/>
      <c r="B26" s="108"/>
      <c r="C26" s="114">
        <v>223</v>
      </c>
      <c r="D26" s="115"/>
      <c r="E26" s="110" t="s">
        <v>6</v>
      </c>
      <c r="F26" s="11">
        <f t="shared" ref="F26:N26" si="10">SUM(F27:F38)</f>
        <v>210249</v>
      </c>
      <c r="G26" s="11">
        <f t="shared" si="10"/>
        <v>0</v>
      </c>
      <c r="H26" s="11">
        <f t="shared" si="10"/>
        <v>0</v>
      </c>
      <c r="I26" s="11">
        <f t="shared" si="10"/>
        <v>0</v>
      </c>
      <c r="J26" s="11">
        <f t="shared" si="10"/>
        <v>0</v>
      </c>
      <c r="K26" s="11">
        <f t="shared" si="10"/>
        <v>0</v>
      </c>
      <c r="L26" s="11">
        <f t="shared" si="10"/>
        <v>0</v>
      </c>
      <c r="M26" s="11">
        <f t="shared" si="10"/>
        <v>210249</v>
      </c>
      <c r="N26" s="11">
        <f t="shared" si="10"/>
        <v>107258</v>
      </c>
      <c r="O26" s="342">
        <f>SUM(N26/M26)</f>
        <v>0.5101474917835519</v>
      </c>
    </row>
    <row r="27" spans="1:15">
      <c r="A27" s="111">
        <v>41</v>
      </c>
      <c r="B27" s="111"/>
      <c r="C27" s="116"/>
      <c r="D27" s="117" t="s">
        <v>31</v>
      </c>
      <c r="E27" s="113" t="s">
        <v>220</v>
      </c>
      <c r="F27" s="48">
        <v>860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f>SUM(F27:L27)</f>
        <v>860</v>
      </c>
      <c r="N27" s="47">
        <v>703</v>
      </c>
      <c r="O27" s="360">
        <f t="shared" si="8"/>
        <v>0.81744186046511624</v>
      </c>
    </row>
    <row r="28" spans="1:15">
      <c r="A28" s="111">
        <v>41</v>
      </c>
      <c r="B28" s="111"/>
      <c r="C28" s="116"/>
      <c r="D28" s="117" t="s">
        <v>31</v>
      </c>
      <c r="E28" s="113" t="s">
        <v>219</v>
      </c>
      <c r="F28" s="48">
        <v>680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f t="shared" ref="M28:M38" si="11">SUM(F28:L28)</f>
        <v>680</v>
      </c>
      <c r="N28" s="47">
        <v>160</v>
      </c>
      <c r="O28" s="360">
        <f t="shared" si="8"/>
        <v>0.23529411764705882</v>
      </c>
    </row>
    <row r="29" spans="1:15">
      <c r="A29" s="111">
        <v>41</v>
      </c>
      <c r="B29" s="111"/>
      <c r="C29" s="116"/>
      <c r="D29" s="117" t="s">
        <v>31</v>
      </c>
      <c r="E29" s="113" t="s">
        <v>221</v>
      </c>
      <c r="F29" s="48">
        <v>150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f t="shared" si="11"/>
        <v>150</v>
      </c>
      <c r="N29" s="47">
        <v>0</v>
      </c>
      <c r="O29" s="360">
        <f t="shared" si="8"/>
        <v>0</v>
      </c>
    </row>
    <row r="30" spans="1:15">
      <c r="A30" s="111">
        <v>41</v>
      </c>
      <c r="B30" s="111"/>
      <c r="C30" s="116"/>
      <c r="D30" s="117" t="s">
        <v>31</v>
      </c>
      <c r="E30" s="113" t="s">
        <v>222</v>
      </c>
      <c r="F30" s="48">
        <v>65000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f t="shared" si="11"/>
        <v>65000</v>
      </c>
      <c r="N30" s="47">
        <v>32004</v>
      </c>
      <c r="O30" s="360">
        <f t="shared" si="8"/>
        <v>0.49236923076923078</v>
      </c>
    </row>
    <row r="31" spans="1:15">
      <c r="A31" s="111">
        <v>41</v>
      </c>
      <c r="B31" s="111"/>
      <c r="C31" s="116"/>
      <c r="D31" s="117" t="s">
        <v>31</v>
      </c>
      <c r="E31" s="113" t="s">
        <v>223</v>
      </c>
      <c r="F31" s="48">
        <v>84000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f t="shared" si="11"/>
        <v>84000</v>
      </c>
      <c r="N31" s="47">
        <v>43909</v>
      </c>
      <c r="O31" s="360">
        <f t="shared" si="8"/>
        <v>0.52272619047619051</v>
      </c>
    </row>
    <row r="32" spans="1:15">
      <c r="A32" s="111">
        <v>41</v>
      </c>
      <c r="B32" s="111"/>
      <c r="C32" s="116"/>
      <c r="D32" s="117" t="s">
        <v>31</v>
      </c>
      <c r="E32" s="113" t="s">
        <v>224</v>
      </c>
      <c r="F32" s="48">
        <v>1200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f t="shared" si="11"/>
        <v>1200</v>
      </c>
      <c r="N32" s="47">
        <v>791</v>
      </c>
      <c r="O32" s="360">
        <f t="shared" si="8"/>
        <v>0.65916666666666668</v>
      </c>
    </row>
    <row r="33" spans="1:15">
      <c r="A33" s="111">
        <v>41</v>
      </c>
      <c r="B33" s="111"/>
      <c r="C33" s="116"/>
      <c r="D33" s="117" t="s">
        <v>31</v>
      </c>
      <c r="E33" s="113" t="s">
        <v>225</v>
      </c>
      <c r="F33" s="48">
        <v>8059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f t="shared" si="11"/>
        <v>8059</v>
      </c>
      <c r="N33" s="47">
        <v>6460</v>
      </c>
      <c r="O33" s="360">
        <f t="shared" si="8"/>
        <v>0.80158828638788937</v>
      </c>
    </row>
    <row r="34" spans="1:15">
      <c r="A34" s="111">
        <v>41</v>
      </c>
      <c r="B34" s="111"/>
      <c r="C34" s="116"/>
      <c r="D34" s="117" t="s">
        <v>31</v>
      </c>
      <c r="E34" s="34" t="s">
        <v>226</v>
      </c>
      <c r="F34" s="48">
        <v>4700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f t="shared" si="11"/>
        <v>4700</v>
      </c>
      <c r="N34" s="47">
        <v>2070</v>
      </c>
      <c r="O34" s="360">
        <f t="shared" si="8"/>
        <v>0.44042553191489364</v>
      </c>
    </row>
    <row r="35" spans="1:15">
      <c r="A35" s="111">
        <v>41</v>
      </c>
      <c r="B35" s="111"/>
      <c r="C35" s="116"/>
      <c r="D35" s="117" t="s">
        <v>31</v>
      </c>
      <c r="E35" s="34" t="s">
        <v>227</v>
      </c>
      <c r="F35" s="47">
        <v>100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f t="shared" si="11"/>
        <v>100</v>
      </c>
      <c r="N35" s="47">
        <v>0</v>
      </c>
      <c r="O35" s="360">
        <f t="shared" si="8"/>
        <v>0</v>
      </c>
    </row>
    <row r="36" spans="1:15">
      <c r="A36" s="111">
        <v>41</v>
      </c>
      <c r="B36" s="111"/>
      <c r="C36" s="116"/>
      <c r="D36" s="117" t="s">
        <v>31</v>
      </c>
      <c r="E36" s="34" t="s">
        <v>309</v>
      </c>
      <c r="F36" s="47">
        <v>500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f t="shared" si="11"/>
        <v>500</v>
      </c>
      <c r="N36" s="47">
        <v>580</v>
      </c>
      <c r="O36" s="360">
        <f t="shared" si="8"/>
        <v>1.1599999999999999</v>
      </c>
    </row>
    <row r="37" spans="1:15">
      <c r="A37" s="111">
        <v>41</v>
      </c>
      <c r="B37" s="111"/>
      <c r="C37" s="116"/>
      <c r="D37" s="117" t="s">
        <v>30</v>
      </c>
      <c r="E37" s="113" t="s">
        <v>183</v>
      </c>
      <c r="F37" s="47">
        <v>29000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f t="shared" si="11"/>
        <v>29000</v>
      </c>
      <c r="N37" s="47">
        <v>13693</v>
      </c>
      <c r="O37" s="360">
        <f t="shared" si="8"/>
        <v>0.47217241379310343</v>
      </c>
    </row>
    <row r="38" spans="1:15">
      <c r="A38" s="111">
        <v>41</v>
      </c>
      <c r="B38" s="111"/>
      <c r="C38" s="111"/>
      <c r="D38" s="112" t="s">
        <v>30</v>
      </c>
      <c r="E38" s="113" t="s">
        <v>184</v>
      </c>
      <c r="F38" s="47">
        <v>16000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f t="shared" si="11"/>
        <v>16000</v>
      </c>
      <c r="N38" s="47">
        <v>6888</v>
      </c>
      <c r="O38" s="360">
        <f t="shared" si="8"/>
        <v>0.43049999999999999</v>
      </c>
    </row>
    <row r="39" spans="1:15">
      <c r="A39" s="97"/>
      <c r="B39" s="97">
        <v>240</v>
      </c>
      <c r="C39" s="97"/>
      <c r="D39" s="98"/>
      <c r="E39" s="99" t="s">
        <v>7</v>
      </c>
      <c r="F39" s="11">
        <f t="shared" ref="F39:N39" si="12">SUM(F40:F40)</f>
        <v>40</v>
      </c>
      <c r="G39" s="11">
        <f t="shared" si="12"/>
        <v>0</v>
      </c>
      <c r="H39" s="11">
        <f t="shared" si="12"/>
        <v>0</v>
      </c>
      <c r="I39" s="11">
        <f t="shared" si="12"/>
        <v>0</v>
      </c>
      <c r="J39" s="11">
        <f t="shared" si="12"/>
        <v>0</v>
      </c>
      <c r="K39" s="11">
        <f t="shared" si="12"/>
        <v>0</v>
      </c>
      <c r="L39" s="11">
        <f t="shared" si="12"/>
        <v>0</v>
      </c>
      <c r="M39" s="11">
        <f t="shared" si="12"/>
        <v>40</v>
      </c>
      <c r="N39" s="11">
        <f t="shared" si="12"/>
        <v>12</v>
      </c>
      <c r="O39" s="342">
        <f>SUM(N39/M39)</f>
        <v>0.3</v>
      </c>
    </row>
    <row r="40" spans="1:15">
      <c r="A40" s="221">
        <v>41</v>
      </c>
      <c r="B40" s="221"/>
      <c r="C40" s="221">
        <v>243</v>
      </c>
      <c r="D40" s="222"/>
      <c r="E40" s="223" t="s">
        <v>83</v>
      </c>
      <c r="F40" s="47">
        <v>40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f>SUM(F40:L40)</f>
        <v>40</v>
      </c>
      <c r="N40" s="47">
        <v>12</v>
      </c>
      <c r="O40" s="360">
        <f>SUM(N40/M40)</f>
        <v>0.3</v>
      </c>
    </row>
    <row r="41" spans="1:15">
      <c r="A41" s="97"/>
      <c r="B41" s="97">
        <v>290</v>
      </c>
      <c r="C41" s="97"/>
      <c r="D41" s="98"/>
      <c r="E41" s="99" t="s">
        <v>36</v>
      </c>
      <c r="F41" s="11">
        <f t="shared" ref="F41:N41" si="13">F42+F44</f>
        <v>31200</v>
      </c>
      <c r="G41" s="11">
        <f t="shared" si="13"/>
        <v>0</v>
      </c>
      <c r="H41" s="11">
        <f t="shared" si="13"/>
        <v>0</v>
      </c>
      <c r="I41" s="11">
        <f t="shared" si="13"/>
        <v>0</v>
      </c>
      <c r="J41" s="11">
        <f t="shared" si="13"/>
        <v>0</v>
      </c>
      <c r="K41" s="11">
        <f t="shared" si="13"/>
        <v>0</v>
      </c>
      <c r="L41" s="11">
        <f t="shared" si="13"/>
        <v>0</v>
      </c>
      <c r="M41" s="11">
        <f t="shared" si="13"/>
        <v>31200</v>
      </c>
      <c r="N41" s="11">
        <f t="shared" si="13"/>
        <v>15991</v>
      </c>
      <c r="O41" s="342">
        <f>SUM(N41/M41)</f>
        <v>0.51253205128205126</v>
      </c>
    </row>
    <row r="42" spans="1:15">
      <c r="A42" s="97"/>
      <c r="B42" s="97"/>
      <c r="C42" s="97">
        <v>291</v>
      </c>
      <c r="D42" s="98"/>
      <c r="E42" s="99" t="s">
        <v>132</v>
      </c>
      <c r="F42" s="11">
        <f>F43</f>
        <v>0</v>
      </c>
      <c r="G42" s="11">
        <f t="shared" ref="G42:N42" si="14">G43</f>
        <v>0</v>
      </c>
      <c r="H42" s="11">
        <f t="shared" si="14"/>
        <v>0</v>
      </c>
      <c r="I42" s="11">
        <f t="shared" si="14"/>
        <v>0</v>
      </c>
      <c r="J42" s="11">
        <f t="shared" si="14"/>
        <v>0</v>
      </c>
      <c r="K42" s="11">
        <f t="shared" si="14"/>
        <v>0</v>
      </c>
      <c r="L42" s="11">
        <f t="shared" si="14"/>
        <v>0</v>
      </c>
      <c r="M42" s="11">
        <f t="shared" si="14"/>
        <v>0</v>
      </c>
      <c r="N42" s="11">
        <f t="shared" si="14"/>
        <v>0</v>
      </c>
      <c r="O42" s="342">
        <v>0</v>
      </c>
    </row>
    <row r="43" spans="1:15">
      <c r="A43" s="100">
        <v>41</v>
      </c>
      <c r="B43" s="100"/>
      <c r="C43" s="100"/>
      <c r="D43" s="101" t="s">
        <v>30</v>
      </c>
      <c r="E43" s="102" t="s">
        <v>338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47">
        <f>SUM(F43:L43)</f>
        <v>0</v>
      </c>
      <c r="N43" s="47">
        <v>0</v>
      </c>
      <c r="O43" s="360">
        <v>0</v>
      </c>
    </row>
    <row r="44" spans="1:15">
      <c r="A44" s="97"/>
      <c r="B44" s="97"/>
      <c r="C44" s="97">
        <v>292</v>
      </c>
      <c r="D44" s="98"/>
      <c r="E44" s="99" t="s">
        <v>79</v>
      </c>
      <c r="F44" s="11">
        <f t="shared" ref="F44:N44" si="15">SUM(F45:F47)</f>
        <v>31200</v>
      </c>
      <c r="G44" s="11">
        <f t="shared" si="15"/>
        <v>0</v>
      </c>
      <c r="H44" s="11">
        <f t="shared" si="15"/>
        <v>0</v>
      </c>
      <c r="I44" s="11">
        <f>SUM(I45:I47)</f>
        <v>0</v>
      </c>
      <c r="J44" s="11">
        <f>SUM(J45:J47)</f>
        <v>0</v>
      </c>
      <c r="K44" s="11">
        <f>SUM(K45:K47)</f>
        <v>0</v>
      </c>
      <c r="L44" s="11">
        <f>SUM(L45:L47)</f>
        <v>0</v>
      </c>
      <c r="M44" s="11">
        <f t="shared" si="15"/>
        <v>31200</v>
      </c>
      <c r="N44" s="11">
        <f t="shared" si="15"/>
        <v>15991</v>
      </c>
      <c r="O44" s="342">
        <f>SUM(N44/M44)</f>
        <v>0.51253205128205126</v>
      </c>
    </row>
    <row r="45" spans="1:15">
      <c r="A45" s="100">
        <v>41</v>
      </c>
      <c r="B45" s="100"/>
      <c r="C45" s="100"/>
      <c r="D45" s="101" t="s">
        <v>180</v>
      </c>
      <c r="E45" s="102" t="s">
        <v>337</v>
      </c>
      <c r="F45" s="25">
        <v>30800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47">
        <f>SUM(F45:L45)</f>
        <v>30800</v>
      </c>
      <c r="N45" s="47">
        <v>15563</v>
      </c>
      <c r="O45" s="360">
        <f>SUM(N45/M45)</f>
        <v>0.50529220779220774</v>
      </c>
    </row>
    <row r="46" spans="1:15">
      <c r="A46" s="100">
        <v>41</v>
      </c>
      <c r="B46" s="100"/>
      <c r="C46" s="100"/>
      <c r="D46" s="101" t="s">
        <v>33</v>
      </c>
      <c r="E46" s="102" t="s">
        <v>80</v>
      </c>
      <c r="F46" s="48">
        <v>200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f>SUM(F46:L46)</f>
        <v>200</v>
      </c>
      <c r="N46" s="47">
        <v>297</v>
      </c>
      <c r="O46" s="360">
        <f>SUM(N46/M46)</f>
        <v>1.4850000000000001</v>
      </c>
    </row>
    <row r="47" spans="1:15">
      <c r="A47" s="100">
        <v>41</v>
      </c>
      <c r="B47" s="100"/>
      <c r="C47" s="100"/>
      <c r="D47" s="101" t="s">
        <v>81</v>
      </c>
      <c r="E47" s="102" t="s">
        <v>82</v>
      </c>
      <c r="F47" s="47">
        <v>200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f>SUM(F47:L47)</f>
        <v>200</v>
      </c>
      <c r="N47" s="47">
        <v>131</v>
      </c>
      <c r="O47" s="360">
        <f>SUM(N47/M47)</f>
        <v>0.65500000000000003</v>
      </c>
    </row>
    <row r="48" spans="1:15">
      <c r="A48" s="30"/>
      <c r="B48" s="30"/>
      <c r="C48" s="30"/>
      <c r="D48" s="93"/>
      <c r="E48" s="30"/>
      <c r="F48" s="125"/>
      <c r="G48" s="297"/>
      <c r="H48" s="125"/>
      <c r="I48" s="125"/>
      <c r="J48" s="125"/>
      <c r="K48" s="125"/>
      <c r="L48" s="125"/>
      <c r="M48" s="297"/>
      <c r="N48" s="297"/>
      <c r="O48" s="361"/>
    </row>
    <row r="49" spans="1:29">
      <c r="A49" s="52"/>
      <c r="B49" s="52"/>
      <c r="C49" s="53"/>
      <c r="D49" s="53"/>
      <c r="E49" s="53"/>
      <c r="F49" s="126"/>
      <c r="G49" s="298"/>
      <c r="H49" s="126"/>
      <c r="I49" s="126"/>
      <c r="J49" s="126"/>
      <c r="K49" s="126"/>
      <c r="L49" s="126"/>
      <c r="M49" s="298"/>
      <c r="N49" s="297"/>
      <c r="O49" s="361"/>
    </row>
    <row r="50" spans="1:29" ht="33.950000000000003" customHeight="1">
      <c r="A50" s="104" t="s">
        <v>64</v>
      </c>
      <c r="B50" s="104" t="s">
        <v>176</v>
      </c>
      <c r="C50" s="104" t="s">
        <v>177</v>
      </c>
      <c r="D50" s="104" t="s">
        <v>178</v>
      </c>
      <c r="E50" s="104" t="s">
        <v>65</v>
      </c>
      <c r="F50" s="306" t="s">
        <v>336</v>
      </c>
      <c r="G50" s="306" t="s">
        <v>416</v>
      </c>
      <c r="H50" s="306" t="s">
        <v>421</v>
      </c>
      <c r="I50" s="306" t="s">
        <v>426</v>
      </c>
      <c r="J50" s="306" t="s">
        <v>435</v>
      </c>
      <c r="K50" s="306" t="s">
        <v>436</v>
      </c>
      <c r="L50" s="306" t="s">
        <v>437</v>
      </c>
      <c r="M50" s="306" t="s">
        <v>299</v>
      </c>
      <c r="N50" s="306" t="s">
        <v>434</v>
      </c>
      <c r="O50" s="306" t="s">
        <v>431</v>
      </c>
    </row>
    <row r="51" spans="1:29">
      <c r="A51" s="94"/>
      <c r="B51" s="94">
        <v>300</v>
      </c>
      <c r="C51" s="94"/>
      <c r="D51" s="95"/>
      <c r="E51" s="96" t="s">
        <v>181</v>
      </c>
      <c r="F51" s="134">
        <f>SUM(F52)</f>
        <v>484928</v>
      </c>
      <c r="G51" s="134">
        <f t="shared" ref="G51:N51" si="16">SUM(G52)</f>
        <v>0</v>
      </c>
      <c r="H51" s="134">
        <f t="shared" si="16"/>
        <v>16398</v>
      </c>
      <c r="I51" s="134">
        <f t="shared" si="16"/>
        <v>0</v>
      </c>
      <c r="J51" s="134">
        <f>SUM(J52)</f>
        <v>0</v>
      </c>
      <c r="K51" s="134">
        <f>SUM(K52)</f>
        <v>0</v>
      </c>
      <c r="L51" s="134">
        <f>SUM(L52)</f>
        <v>300</v>
      </c>
      <c r="M51" s="134">
        <f t="shared" si="16"/>
        <v>501626</v>
      </c>
      <c r="N51" s="134">
        <f t="shared" si="16"/>
        <v>266542</v>
      </c>
      <c r="O51" s="359">
        <f t="shared" ref="O51:O57" si="17">SUM(N51/M51)</f>
        <v>0.53135603018982269</v>
      </c>
    </row>
    <row r="52" spans="1:29">
      <c r="A52" s="97"/>
      <c r="B52" s="97">
        <v>310</v>
      </c>
      <c r="C52" s="97"/>
      <c r="D52" s="98"/>
      <c r="E52" s="99" t="s">
        <v>84</v>
      </c>
      <c r="F52" s="11">
        <f>SUM(F53+F55)</f>
        <v>484928</v>
      </c>
      <c r="G52" s="11">
        <f>SUM(G55)</f>
        <v>0</v>
      </c>
      <c r="H52" s="11">
        <f t="shared" ref="H52:N52" si="18">SUM(H53+H55)</f>
        <v>16398</v>
      </c>
      <c r="I52" s="11">
        <f t="shared" si="18"/>
        <v>0</v>
      </c>
      <c r="J52" s="11">
        <f t="shared" si="18"/>
        <v>0</v>
      </c>
      <c r="K52" s="11">
        <f t="shared" si="18"/>
        <v>0</v>
      </c>
      <c r="L52" s="11">
        <f t="shared" si="18"/>
        <v>300</v>
      </c>
      <c r="M52" s="11">
        <f t="shared" si="18"/>
        <v>501626</v>
      </c>
      <c r="N52" s="11">
        <f t="shared" si="18"/>
        <v>266542</v>
      </c>
      <c r="O52" s="342">
        <f t="shared" si="17"/>
        <v>0.53135603018982269</v>
      </c>
    </row>
    <row r="53" spans="1:29">
      <c r="A53" s="97"/>
      <c r="B53" s="97"/>
      <c r="C53" s="97">
        <v>311</v>
      </c>
      <c r="D53" s="98"/>
      <c r="E53" s="99" t="s">
        <v>310</v>
      </c>
      <c r="F53" s="11">
        <f t="shared" ref="F53:N53" si="19">SUM(F54:F54)</f>
        <v>0</v>
      </c>
      <c r="G53" s="11">
        <f t="shared" si="19"/>
        <v>0</v>
      </c>
      <c r="H53" s="11">
        <f t="shared" si="19"/>
        <v>0</v>
      </c>
      <c r="I53" s="11">
        <f t="shared" si="19"/>
        <v>0</v>
      </c>
      <c r="J53" s="11">
        <f t="shared" si="19"/>
        <v>0</v>
      </c>
      <c r="K53" s="11">
        <f t="shared" si="19"/>
        <v>0</v>
      </c>
      <c r="L53" s="11">
        <f t="shared" si="19"/>
        <v>300</v>
      </c>
      <c r="M53" s="11">
        <f t="shared" si="19"/>
        <v>300</v>
      </c>
      <c r="N53" s="11">
        <f t="shared" si="19"/>
        <v>300</v>
      </c>
      <c r="O53" s="342">
        <f t="shared" si="17"/>
        <v>1</v>
      </c>
    </row>
    <row r="54" spans="1:29">
      <c r="A54" s="221">
        <v>72</v>
      </c>
      <c r="B54" s="290"/>
      <c r="C54" s="290"/>
      <c r="D54" s="291"/>
      <c r="E54" s="223" t="s">
        <v>397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300</v>
      </c>
      <c r="M54" s="47">
        <f>SUM(F54:L54)</f>
        <v>300</v>
      </c>
      <c r="N54" s="48">
        <v>300</v>
      </c>
      <c r="O54" s="360">
        <f t="shared" si="17"/>
        <v>1</v>
      </c>
    </row>
    <row r="55" spans="1:29" s="22" customFormat="1">
      <c r="A55" s="97"/>
      <c r="B55" s="97"/>
      <c r="C55" s="97">
        <v>312</v>
      </c>
      <c r="D55" s="98"/>
      <c r="E55" s="99" t="s">
        <v>453</v>
      </c>
      <c r="F55" s="11">
        <f t="shared" ref="F55:N55" si="20">SUM(F56:F65)</f>
        <v>484928</v>
      </c>
      <c r="G55" s="11">
        <f t="shared" si="20"/>
        <v>0</v>
      </c>
      <c r="H55" s="11">
        <f t="shared" si="20"/>
        <v>16398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1">
        <f t="shared" si="20"/>
        <v>0</v>
      </c>
      <c r="M55" s="11">
        <f t="shared" si="20"/>
        <v>501326</v>
      </c>
      <c r="N55" s="11">
        <f t="shared" si="20"/>
        <v>266242</v>
      </c>
      <c r="O55" s="342">
        <f t="shared" si="17"/>
        <v>0.53107558754183903</v>
      </c>
    </row>
    <row r="56" spans="1:29">
      <c r="A56" s="100">
        <v>111</v>
      </c>
      <c r="B56" s="100"/>
      <c r="C56" s="100"/>
      <c r="D56" s="101" t="s">
        <v>31</v>
      </c>
      <c r="E56" s="102" t="s">
        <v>218</v>
      </c>
      <c r="F56" s="62">
        <v>57600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47">
        <f>SUM(F56:L56)</f>
        <v>57600</v>
      </c>
      <c r="N56" s="62">
        <v>28800</v>
      </c>
      <c r="O56" s="360">
        <f t="shared" si="17"/>
        <v>0.5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>
      <c r="A57" s="100">
        <v>111</v>
      </c>
      <c r="B57" s="100"/>
      <c r="C57" s="100"/>
      <c r="D57" s="101" t="s">
        <v>31</v>
      </c>
      <c r="E57" s="102" t="s">
        <v>217</v>
      </c>
      <c r="F57" s="62">
        <v>6700</v>
      </c>
      <c r="G57" s="62">
        <v>0</v>
      </c>
      <c r="H57" s="62">
        <v>-25</v>
      </c>
      <c r="I57" s="62">
        <v>0</v>
      </c>
      <c r="J57" s="62">
        <v>0</v>
      </c>
      <c r="K57" s="62">
        <v>0</v>
      </c>
      <c r="L57" s="62">
        <v>0</v>
      </c>
      <c r="M57" s="47">
        <f t="shared" ref="M57:M65" si="21">SUM(F57:L57)</f>
        <v>6675</v>
      </c>
      <c r="N57" s="62">
        <v>6675</v>
      </c>
      <c r="O57" s="360">
        <f t="shared" si="17"/>
        <v>1</v>
      </c>
    </row>
    <row r="58" spans="1:29">
      <c r="A58" s="100">
        <v>111</v>
      </c>
      <c r="B58" s="100"/>
      <c r="C58" s="100"/>
      <c r="D58" s="101" t="s">
        <v>31</v>
      </c>
      <c r="E58" s="102" t="s">
        <v>423</v>
      </c>
      <c r="F58" s="62">
        <v>0</v>
      </c>
      <c r="G58" s="62">
        <v>0</v>
      </c>
      <c r="H58" s="62">
        <v>49</v>
      </c>
      <c r="I58" s="62">
        <v>0</v>
      </c>
      <c r="J58" s="62">
        <v>0</v>
      </c>
      <c r="K58" s="62">
        <v>0</v>
      </c>
      <c r="L58" s="62">
        <v>0</v>
      </c>
      <c r="M58" s="47">
        <f t="shared" si="21"/>
        <v>49</v>
      </c>
      <c r="N58" s="62">
        <v>49</v>
      </c>
      <c r="O58" s="360">
        <f t="shared" ref="O58:O65" si="22">SUM(N58/M58)</f>
        <v>1</v>
      </c>
    </row>
    <row r="59" spans="1:29">
      <c r="A59" s="100">
        <v>111</v>
      </c>
      <c r="B59" s="100"/>
      <c r="C59" s="100"/>
      <c r="D59" s="101" t="s">
        <v>31</v>
      </c>
      <c r="E59" s="102" t="s">
        <v>339</v>
      </c>
      <c r="F59" s="62">
        <v>0</v>
      </c>
      <c r="G59" s="62">
        <v>0</v>
      </c>
      <c r="H59" s="62">
        <v>16374</v>
      </c>
      <c r="I59" s="62">
        <v>0</v>
      </c>
      <c r="J59" s="62">
        <v>0</v>
      </c>
      <c r="K59" s="62">
        <v>0</v>
      </c>
      <c r="L59" s="62">
        <v>0</v>
      </c>
      <c r="M59" s="47">
        <f t="shared" si="21"/>
        <v>16374</v>
      </c>
      <c r="N59" s="62">
        <v>16374</v>
      </c>
      <c r="O59" s="360">
        <f t="shared" si="22"/>
        <v>1</v>
      </c>
    </row>
    <row r="60" spans="1:29">
      <c r="A60" s="100" t="s">
        <v>137</v>
      </c>
      <c r="B60" s="100"/>
      <c r="C60" s="100"/>
      <c r="D60" s="101" t="s">
        <v>31</v>
      </c>
      <c r="E60" s="102" t="s">
        <v>216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47">
        <f t="shared" si="21"/>
        <v>0</v>
      </c>
      <c r="N60" s="62">
        <v>0</v>
      </c>
      <c r="O60" s="360">
        <v>0</v>
      </c>
    </row>
    <row r="61" spans="1:29">
      <c r="A61" s="100" t="s">
        <v>141</v>
      </c>
      <c r="B61" s="100"/>
      <c r="C61" s="100"/>
      <c r="D61" s="101" t="s">
        <v>31</v>
      </c>
      <c r="E61" s="102" t="s">
        <v>216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47">
        <f t="shared" si="21"/>
        <v>0</v>
      </c>
      <c r="N61" s="62">
        <v>0</v>
      </c>
      <c r="O61" s="360">
        <v>0</v>
      </c>
    </row>
    <row r="62" spans="1:29">
      <c r="A62" s="100">
        <v>41</v>
      </c>
      <c r="B62" s="100"/>
      <c r="C62" s="100"/>
      <c r="D62" s="101" t="s">
        <v>0</v>
      </c>
      <c r="E62" s="102" t="s">
        <v>214</v>
      </c>
      <c r="F62" s="62">
        <v>371128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47">
        <f t="shared" si="21"/>
        <v>371128</v>
      </c>
      <c r="N62" s="62">
        <v>185562</v>
      </c>
      <c r="O62" s="360">
        <f t="shared" si="22"/>
        <v>0.49999461102368992</v>
      </c>
    </row>
    <row r="63" spans="1:29">
      <c r="A63" s="116">
        <v>41</v>
      </c>
      <c r="B63" s="116"/>
      <c r="C63" s="116"/>
      <c r="D63" s="117" t="s">
        <v>0</v>
      </c>
      <c r="E63" s="34" t="s">
        <v>215</v>
      </c>
      <c r="F63" s="48">
        <v>4000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47">
        <f t="shared" si="21"/>
        <v>4000</v>
      </c>
      <c r="N63" s="62">
        <v>1032</v>
      </c>
      <c r="O63" s="360">
        <f t="shared" si="22"/>
        <v>0.25800000000000001</v>
      </c>
    </row>
    <row r="64" spans="1:29">
      <c r="A64" s="116">
        <v>41</v>
      </c>
      <c r="B64" s="116"/>
      <c r="C64" s="116"/>
      <c r="D64" s="117" t="s">
        <v>0</v>
      </c>
      <c r="E64" s="34" t="s">
        <v>335</v>
      </c>
      <c r="F64" s="48">
        <v>35500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47">
        <f>SUM(F64:L64)</f>
        <v>35500</v>
      </c>
      <c r="N64" s="62">
        <v>17750</v>
      </c>
      <c r="O64" s="360">
        <f t="shared" si="22"/>
        <v>0.5</v>
      </c>
    </row>
    <row r="65" spans="1:15">
      <c r="A65" s="116">
        <v>41</v>
      </c>
      <c r="B65" s="116"/>
      <c r="C65" s="116"/>
      <c r="D65" s="117" t="s">
        <v>0</v>
      </c>
      <c r="E65" s="34" t="s">
        <v>404</v>
      </c>
      <c r="F65" s="48">
        <v>10000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47">
        <f t="shared" si="21"/>
        <v>10000</v>
      </c>
      <c r="N65" s="62">
        <v>10000</v>
      </c>
      <c r="O65" s="360">
        <f t="shared" si="22"/>
        <v>1</v>
      </c>
    </row>
    <row r="66" spans="1:15">
      <c r="A66" s="128"/>
      <c r="B66" s="128"/>
      <c r="C66" s="128"/>
      <c r="D66" s="128"/>
      <c r="E66" s="129" t="s">
        <v>389</v>
      </c>
      <c r="F66" s="259">
        <f t="shared" ref="F66:N66" si="23">F5+F8+F51</f>
        <v>1335946</v>
      </c>
      <c r="G66" s="259">
        <f t="shared" si="23"/>
        <v>0</v>
      </c>
      <c r="H66" s="259">
        <f t="shared" si="23"/>
        <v>16398</v>
      </c>
      <c r="I66" s="259">
        <f>I5+I8+I51</f>
        <v>0</v>
      </c>
      <c r="J66" s="259">
        <f>J5+J8+J51</f>
        <v>0</v>
      </c>
      <c r="K66" s="259">
        <f>K5+K8+K51</f>
        <v>0</v>
      </c>
      <c r="L66" s="259">
        <f>L5+L8+L51</f>
        <v>300</v>
      </c>
      <c r="M66" s="259">
        <f t="shared" si="23"/>
        <v>1352644</v>
      </c>
      <c r="N66" s="259">
        <f t="shared" si="23"/>
        <v>683124</v>
      </c>
      <c r="O66" s="362">
        <f>N66/M66</f>
        <v>0.50502866977563943</v>
      </c>
    </row>
    <row r="67" spans="1:15">
      <c r="A67" s="260"/>
      <c r="B67" s="260"/>
      <c r="C67" s="260"/>
      <c r="D67" s="260"/>
      <c r="E67" s="261"/>
      <c r="F67" s="262"/>
      <c r="G67" s="262"/>
      <c r="H67" s="313"/>
      <c r="I67" s="313"/>
      <c r="J67" s="313"/>
      <c r="K67" s="313"/>
      <c r="L67" s="313"/>
      <c r="M67" s="262"/>
    </row>
    <row r="68" spans="1:15">
      <c r="A68" s="44" t="s">
        <v>71</v>
      </c>
      <c r="B68" s="120"/>
      <c r="C68" s="43"/>
      <c r="D68" s="119"/>
      <c r="E68" s="119"/>
      <c r="F68" s="127"/>
      <c r="G68" s="304"/>
      <c r="H68" s="127"/>
      <c r="I68" s="127"/>
      <c r="J68" s="127"/>
      <c r="K68" s="127"/>
      <c r="L68" s="127"/>
      <c r="M68" s="304"/>
    </row>
    <row r="69" spans="1:15" ht="33.950000000000003" customHeight="1">
      <c r="A69" s="104" t="s">
        <v>64</v>
      </c>
      <c r="B69" s="104" t="s">
        <v>176</v>
      </c>
      <c r="C69" s="104" t="s">
        <v>177</v>
      </c>
      <c r="D69" s="104" t="s">
        <v>178</v>
      </c>
      <c r="E69" s="104" t="s">
        <v>65</v>
      </c>
      <c r="F69" s="306" t="s">
        <v>336</v>
      </c>
      <c r="G69" s="306" t="s">
        <v>416</v>
      </c>
      <c r="H69" s="306" t="s">
        <v>421</v>
      </c>
      <c r="I69" s="306" t="s">
        <v>426</v>
      </c>
      <c r="J69" s="306" t="s">
        <v>435</v>
      </c>
      <c r="K69" s="306" t="s">
        <v>436</v>
      </c>
      <c r="L69" s="306" t="s">
        <v>437</v>
      </c>
      <c r="M69" s="306" t="s">
        <v>299</v>
      </c>
      <c r="N69" s="306" t="s">
        <v>434</v>
      </c>
      <c r="O69" s="306" t="s">
        <v>431</v>
      </c>
    </row>
    <row r="70" spans="1:15">
      <c r="A70" s="97"/>
      <c r="B70" s="97">
        <v>230</v>
      </c>
      <c r="C70" s="97"/>
      <c r="D70" s="98"/>
      <c r="E70" s="99" t="s">
        <v>451</v>
      </c>
      <c r="F70" s="49">
        <f>F71</f>
        <v>0</v>
      </c>
      <c r="G70" s="49">
        <f t="shared" ref="G70:L70" si="24">G71</f>
        <v>0</v>
      </c>
      <c r="H70" s="49">
        <f t="shared" si="24"/>
        <v>0</v>
      </c>
      <c r="I70" s="49">
        <f t="shared" si="24"/>
        <v>0</v>
      </c>
      <c r="J70" s="49">
        <f t="shared" si="24"/>
        <v>0</v>
      </c>
      <c r="K70" s="49">
        <f t="shared" si="24"/>
        <v>0</v>
      </c>
      <c r="L70" s="49">
        <f t="shared" si="24"/>
        <v>0</v>
      </c>
      <c r="M70" s="49">
        <f>SUM(F70:L70)</f>
        <v>0</v>
      </c>
      <c r="N70" s="49">
        <f>N71</f>
        <v>1</v>
      </c>
      <c r="O70" s="342">
        <v>0</v>
      </c>
    </row>
    <row r="71" spans="1:15">
      <c r="A71" s="97"/>
      <c r="B71" s="97"/>
      <c r="C71" s="97">
        <v>231</v>
      </c>
      <c r="D71" s="98"/>
      <c r="E71" s="99" t="s">
        <v>452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f>SUM(F71:L71)</f>
        <v>0</v>
      </c>
      <c r="N71" s="49">
        <v>1</v>
      </c>
      <c r="O71" s="342">
        <v>0</v>
      </c>
    </row>
    <row r="72" spans="1:15">
      <c r="A72" s="97"/>
      <c r="B72" s="97">
        <v>320</v>
      </c>
      <c r="C72" s="97"/>
      <c r="D72" s="98"/>
      <c r="E72" s="99" t="s">
        <v>213</v>
      </c>
      <c r="F72" s="49">
        <f>F73</f>
        <v>30000</v>
      </c>
      <c r="G72" s="49">
        <f t="shared" ref="G72:L72" si="25">G73</f>
        <v>0</v>
      </c>
      <c r="H72" s="49">
        <f t="shared" si="25"/>
        <v>0</v>
      </c>
      <c r="I72" s="49">
        <f t="shared" si="25"/>
        <v>0</v>
      </c>
      <c r="J72" s="49">
        <f t="shared" si="25"/>
        <v>0</v>
      </c>
      <c r="K72" s="49">
        <f t="shared" si="25"/>
        <v>0</v>
      </c>
      <c r="L72" s="49">
        <f t="shared" si="25"/>
        <v>0</v>
      </c>
      <c r="M72" s="49">
        <f>M73</f>
        <v>30000</v>
      </c>
      <c r="N72" s="49">
        <f>N73</f>
        <v>0</v>
      </c>
      <c r="O72" s="342">
        <f>SUM(N72/M72)</f>
        <v>0</v>
      </c>
    </row>
    <row r="73" spans="1:15">
      <c r="A73" s="97"/>
      <c r="B73" s="97"/>
      <c r="C73" s="97">
        <v>322</v>
      </c>
      <c r="D73" s="98"/>
      <c r="E73" s="99" t="s">
        <v>453</v>
      </c>
      <c r="F73" s="49">
        <f>SUM(F74:F76)</f>
        <v>30000</v>
      </c>
      <c r="G73" s="49">
        <f>SUM(G74:G76)</f>
        <v>0</v>
      </c>
      <c r="H73" s="49">
        <f>SUM(H75:H76)</f>
        <v>0</v>
      </c>
      <c r="I73" s="49">
        <f>SUM(I75:I76)</f>
        <v>0</v>
      </c>
      <c r="J73" s="49">
        <f>SUM(J75:J76)</f>
        <v>0</v>
      </c>
      <c r="K73" s="49">
        <f>SUM(K75:K76)</f>
        <v>0</v>
      </c>
      <c r="L73" s="49">
        <f>SUM(L75:L76)</f>
        <v>0</v>
      </c>
      <c r="M73" s="49">
        <f>SUM(M74:M76)</f>
        <v>30000</v>
      </c>
      <c r="N73" s="49">
        <f>SUM(N74:N76)</f>
        <v>0</v>
      </c>
      <c r="O73" s="342">
        <f>SUM(N73/M73)</f>
        <v>0</v>
      </c>
    </row>
    <row r="74" spans="1:15">
      <c r="A74" s="132">
        <v>111</v>
      </c>
      <c r="B74" s="130"/>
      <c r="C74" s="132"/>
      <c r="D74" s="103" t="s">
        <v>31</v>
      </c>
      <c r="E74" s="37" t="s">
        <v>321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47">
        <f>SUM(F74:L74)</f>
        <v>0</v>
      </c>
      <c r="N74" s="133">
        <v>0</v>
      </c>
      <c r="O74" s="360">
        <v>0</v>
      </c>
    </row>
    <row r="75" spans="1:15">
      <c r="A75" s="132" t="s">
        <v>308</v>
      </c>
      <c r="B75" s="130"/>
      <c r="C75" s="132"/>
      <c r="D75" s="103" t="s">
        <v>35</v>
      </c>
      <c r="E75" s="37" t="s">
        <v>322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47">
        <f>SUM(F75:L75)</f>
        <v>0</v>
      </c>
      <c r="N75" s="133">
        <v>0</v>
      </c>
      <c r="O75" s="360">
        <v>0</v>
      </c>
    </row>
    <row r="76" spans="1:15">
      <c r="A76" s="132" t="s">
        <v>308</v>
      </c>
      <c r="B76" s="130"/>
      <c r="C76" s="132"/>
      <c r="D76" s="103" t="s">
        <v>35</v>
      </c>
      <c r="E76" s="37" t="s">
        <v>395</v>
      </c>
      <c r="F76" s="133">
        <v>30000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47">
        <f>SUM(F76:L76)</f>
        <v>30000</v>
      </c>
      <c r="N76" s="133">
        <v>0</v>
      </c>
      <c r="O76" s="360">
        <f>SUM(N76/M76)</f>
        <v>0</v>
      </c>
    </row>
    <row r="77" spans="1:15">
      <c r="A77" s="128"/>
      <c r="B77" s="128"/>
      <c r="C77" s="128"/>
      <c r="D77" s="131"/>
      <c r="E77" s="129" t="s">
        <v>390</v>
      </c>
      <c r="F77" s="118">
        <f>SUM(F70+F72)</f>
        <v>30000</v>
      </c>
      <c r="G77" s="118">
        <f t="shared" ref="G77:N77" si="26">SUM(G70+G72)</f>
        <v>0</v>
      </c>
      <c r="H77" s="118">
        <f t="shared" si="26"/>
        <v>0</v>
      </c>
      <c r="I77" s="118">
        <f t="shared" si="26"/>
        <v>0</v>
      </c>
      <c r="J77" s="118">
        <f t="shared" si="26"/>
        <v>0</v>
      </c>
      <c r="K77" s="118">
        <f t="shared" si="26"/>
        <v>0</v>
      </c>
      <c r="L77" s="118">
        <f t="shared" si="26"/>
        <v>0</v>
      </c>
      <c r="M77" s="118">
        <f t="shared" si="26"/>
        <v>30000</v>
      </c>
      <c r="N77" s="118">
        <f t="shared" si="26"/>
        <v>1</v>
      </c>
      <c r="O77" s="362">
        <v>0</v>
      </c>
    </row>
    <row r="78" spans="1:15">
      <c r="A78" s="260"/>
      <c r="B78" s="260"/>
      <c r="C78" s="260"/>
      <c r="D78" s="263"/>
      <c r="E78" s="261"/>
      <c r="F78" s="262"/>
      <c r="G78" s="262"/>
      <c r="H78" s="262"/>
      <c r="I78" s="262"/>
      <c r="J78" s="262"/>
      <c r="K78" s="262"/>
      <c r="L78" s="262"/>
      <c r="M78" s="262"/>
    </row>
    <row r="79" spans="1:15">
      <c r="A79" s="46" t="s">
        <v>72</v>
      </c>
      <c r="B79" s="8"/>
      <c r="C79" s="8"/>
      <c r="D79" s="121"/>
      <c r="E79" s="121"/>
      <c r="F79" s="127"/>
      <c r="G79" s="304"/>
      <c r="H79" s="304"/>
      <c r="I79" s="304"/>
      <c r="J79" s="304"/>
      <c r="K79" s="304"/>
      <c r="L79" s="304"/>
      <c r="M79" s="304"/>
    </row>
    <row r="80" spans="1:15" ht="33.950000000000003" customHeight="1">
      <c r="A80" s="104" t="s">
        <v>64</v>
      </c>
      <c r="B80" s="104" t="s">
        <v>176</v>
      </c>
      <c r="C80" s="104" t="s">
        <v>177</v>
      </c>
      <c r="D80" s="104" t="s">
        <v>178</v>
      </c>
      <c r="E80" s="104" t="s">
        <v>65</v>
      </c>
      <c r="F80" s="306" t="s">
        <v>336</v>
      </c>
      <c r="G80" s="306" t="s">
        <v>416</v>
      </c>
      <c r="H80" s="306" t="s">
        <v>421</v>
      </c>
      <c r="I80" s="306" t="s">
        <v>426</v>
      </c>
      <c r="J80" s="306" t="s">
        <v>435</v>
      </c>
      <c r="K80" s="306" t="s">
        <v>436</v>
      </c>
      <c r="L80" s="306" t="s">
        <v>437</v>
      </c>
      <c r="M80" s="306" t="s">
        <v>299</v>
      </c>
      <c r="N80" s="306" t="s">
        <v>434</v>
      </c>
      <c r="O80" s="306" t="s">
        <v>431</v>
      </c>
    </row>
    <row r="81" spans="1:15">
      <c r="A81" s="94"/>
      <c r="B81" s="94">
        <v>400</v>
      </c>
      <c r="C81" s="94"/>
      <c r="D81" s="95"/>
      <c r="E81" s="96" t="s">
        <v>3</v>
      </c>
      <c r="F81" s="136">
        <f t="shared" ref="F81:N83" si="27">F82</f>
        <v>53000</v>
      </c>
      <c r="G81" s="136">
        <f t="shared" si="27"/>
        <v>0</v>
      </c>
      <c r="H81" s="136">
        <f t="shared" si="27"/>
        <v>0</v>
      </c>
      <c r="I81" s="136">
        <f t="shared" si="27"/>
        <v>0</v>
      </c>
      <c r="J81" s="136">
        <f t="shared" si="27"/>
        <v>0</v>
      </c>
      <c r="K81" s="136">
        <f t="shared" si="27"/>
        <v>0</v>
      </c>
      <c r="L81" s="136">
        <f t="shared" si="27"/>
        <v>0</v>
      </c>
      <c r="M81" s="136">
        <f t="shared" si="27"/>
        <v>53000</v>
      </c>
      <c r="N81" s="136">
        <f t="shared" si="27"/>
        <v>0</v>
      </c>
      <c r="O81" s="359">
        <f>SUM(N81/M81)</f>
        <v>0</v>
      </c>
    </row>
    <row r="82" spans="1:15">
      <c r="A82" s="97"/>
      <c r="B82" s="97">
        <v>450</v>
      </c>
      <c r="C82" s="97"/>
      <c r="D82" s="98"/>
      <c r="E82" s="99" t="s">
        <v>1</v>
      </c>
      <c r="F82" s="49">
        <f t="shared" ref="F82:N82" si="28">SUM(F83:F83)</f>
        <v>53000</v>
      </c>
      <c r="G82" s="49">
        <f t="shared" si="28"/>
        <v>0</v>
      </c>
      <c r="H82" s="49">
        <f t="shared" si="28"/>
        <v>0</v>
      </c>
      <c r="I82" s="49">
        <f t="shared" si="28"/>
        <v>0</v>
      </c>
      <c r="J82" s="49">
        <f>SUM(J83:J83)</f>
        <v>0</v>
      </c>
      <c r="K82" s="49">
        <f>SUM(K83:K83)</f>
        <v>0</v>
      </c>
      <c r="L82" s="49">
        <f>SUM(L83:L83)</f>
        <v>0</v>
      </c>
      <c r="M82" s="49">
        <f t="shared" si="28"/>
        <v>53000</v>
      </c>
      <c r="N82" s="49">
        <f t="shared" si="28"/>
        <v>0</v>
      </c>
      <c r="O82" s="342">
        <f>SUM(N82/M82)</f>
        <v>0</v>
      </c>
    </row>
    <row r="83" spans="1:15">
      <c r="A83" s="97"/>
      <c r="B83" s="97"/>
      <c r="C83" s="97">
        <v>454</v>
      </c>
      <c r="D83" s="98"/>
      <c r="E83" s="99" t="s">
        <v>2</v>
      </c>
      <c r="F83" s="63">
        <f t="shared" si="27"/>
        <v>53000</v>
      </c>
      <c r="G83" s="63">
        <f t="shared" si="27"/>
        <v>0</v>
      </c>
      <c r="H83" s="63">
        <f t="shared" si="27"/>
        <v>0</v>
      </c>
      <c r="I83" s="63">
        <f t="shared" si="27"/>
        <v>0</v>
      </c>
      <c r="J83" s="63">
        <f t="shared" si="27"/>
        <v>0</v>
      </c>
      <c r="K83" s="63">
        <f t="shared" si="27"/>
        <v>0</v>
      </c>
      <c r="L83" s="63">
        <f t="shared" si="27"/>
        <v>0</v>
      </c>
      <c r="M83" s="63">
        <f t="shared" si="27"/>
        <v>53000</v>
      </c>
      <c r="N83" s="63">
        <f t="shared" si="27"/>
        <v>0</v>
      </c>
      <c r="O83" s="342">
        <f>SUM(N83/M83)</f>
        <v>0</v>
      </c>
    </row>
    <row r="84" spans="1:15">
      <c r="A84" s="100">
        <v>46</v>
      </c>
      <c r="B84" s="100"/>
      <c r="C84" s="100"/>
      <c r="D84" s="101" t="s">
        <v>31</v>
      </c>
      <c r="E84" s="102" t="s">
        <v>182</v>
      </c>
      <c r="F84" s="48">
        <v>53000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7">
        <f>SUM(F84:L84)</f>
        <v>53000</v>
      </c>
      <c r="N84" s="48">
        <v>0</v>
      </c>
      <c r="O84" s="360">
        <f>SUM(N84/M84)</f>
        <v>0</v>
      </c>
    </row>
    <row r="85" spans="1:15">
      <c r="A85" s="128"/>
      <c r="B85" s="128"/>
      <c r="C85" s="128"/>
      <c r="D85" s="131"/>
      <c r="E85" s="129" t="s">
        <v>391</v>
      </c>
      <c r="F85" s="118">
        <f t="shared" ref="F85:N85" si="29">F81</f>
        <v>53000</v>
      </c>
      <c r="G85" s="118">
        <f t="shared" si="29"/>
        <v>0</v>
      </c>
      <c r="H85" s="118">
        <f t="shared" si="29"/>
        <v>0</v>
      </c>
      <c r="I85" s="118">
        <f>I81</f>
        <v>0</v>
      </c>
      <c r="J85" s="118">
        <f>J81</f>
        <v>0</v>
      </c>
      <c r="K85" s="118">
        <f>K81</f>
        <v>0</v>
      </c>
      <c r="L85" s="118">
        <f>L81</f>
        <v>0</v>
      </c>
      <c r="M85" s="118">
        <f t="shared" si="29"/>
        <v>53000</v>
      </c>
      <c r="N85" s="118">
        <f t="shared" si="29"/>
        <v>0</v>
      </c>
      <c r="O85" s="362">
        <f>SUM(N85/M85)</f>
        <v>0</v>
      </c>
    </row>
    <row r="86" spans="1:15">
      <c r="A86" s="32"/>
      <c r="B86" s="32"/>
      <c r="C86" s="122"/>
      <c r="D86" s="122"/>
      <c r="E86" s="122"/>
      <c r="F86" s="311"/>
      <c r="G86" s="312"/>
      <c r="H86" s="312"/>
      <c r="I86" s="312"/>
      <c r="J86" s="312"/>
      <c r="K86" s="312"/>
      <c r="L86" s="313"/>
      <c r="M86" s="68"/>
    </row>
    <row r="87" spans="1:15">
      <c r="A87" s="123" t="s">
        <v>154</v>
      </c>
      <c r="B87" s="124"/>
      <c r="C87" s="124"/>
      <c r="D87" s="124"/>
      <c r="E87" s="124"/>
      <c r="F87" s="27"/>
      <c r="G87" s="45"/>
      <c r="H87" s="45"/>
      <c r="I87" s="45"/>
      <c r="J87" s="45"/>
      <c r="K87" s="45"/>
      <c r="L87" s="45"/>
    </row>
    <row r="88" spans="1:15">
      <c r="A88" s="123"/>
      <c r="B88" s="124"/>
      <c r="C88" s="124"/>
      <c r="D88" s="124"/>
      <c r="E88" s="124"/>
      <c r="F88" s="27"/>
      <c r="G88" s="45"/>
      <c r="H88" s="45"/>
      <c r="I88" s="45"/>
      <c r="J88" s="45"/>
      <c r="K88" s="45"/>
      <c r="L88" s="45"/>
    </row>
    <row r="89" spans="1:15">
      <c r="A89" s="123" t="s">
        <v>98</v>
      </c>
      <c r="B89" s="123"/>
      <c r="C89" s="123"/>
      <c r="D89" s="123"/>
      <c r="E89" s="123" t="s">
        <v>159</v>
      </c>
      <c r="G89" s="45"/>
      <c r="H89" s="45"/>
      <c r="I89" s="45"/>
      <c r="J89" s="45"/>
      <c r="K89" s="45"/>
      <c r="L89" s="45"/>
    </row>
    <row r="90" spans="1:15">
      <c r="A90" s="293">
        <v>111</v>
      </c>
      <c r="B90" s="294" t="s">
        <v>155</v>
      </c>
      <c r="C90" s="294"/>
      <c r="D90" s="294"/>
      <c r="E90" s="124" t="s">
        <v>163</v>
      </c>
      <c r="G90" s="45"/>
      <c r="H90" s="45"/>
      <c r="I90" s="45"/>
      <c r="J90" s="45"/>
      <c r="K90" s="45"/>
      <c r="L90" s="45"/>
    </row>
    <row r="91" spans="1:15">
      <c r="A91" s="293" t="s">
        <v>308</v>
      </c>
      <c r="B91" s="294" t="s">
        <v>314</v>
      </c>
      <c r="C91" s="294"/>
      <c r="E91" s="124" t="s">
        <v>164</v>
      </c>
      <c r="G91" s="45"/>
      <c r="H91" s="45"/>
      <c r="I91" s="45"/>
      <c r="J91" s="45"/>
      <c r="K91" s="45"/>
      <c r="L91" s="45"/>
    </row>
    <row r="92" spans="1:15">
      <c r="A92" s="293" t="s">
        <v>137</v>
      </c>
      <c r="B92" s="294" t="s">
        <v>167</v>
      </c>
      <c r="C92" s="294"/>
      <c r="D92" s="294"/>
      <c r="E92" s="124" t="s">
        <v>165</v>
      </c>
      <c r="G92" s="45"/>
      <c r="H92" s="45"/>
      <c r="I92" s="45"/>
      <c r="J92" s="45"/>
      <c r="K92" s="45"/>
      <c r="L92" s="45"/>
    </row>
    <row r="93" spans="1:15">
      <c r="A93" s="293" t="s">
        <v>141</v>
      </c>
      <c r="B93" s="294" t="s">
        <v>169</v>
      </c>
      <c r="C93" s="294"/>
      <c r="D93" s="294"/>
      <c r="E93" s="124" t="s">
        <v>166</v>
      </c>
      <c r="G93" s="45"/>
      <c r="H93" s="45"/>
      <c r="I93" s="45"/>
      <c r="J93" s="45"/>
      <c r="K93" s="45"/>
      <c r="L93" s="45"/>
    </row>
    <row r="94" spans="1:15">
      <c r="A94" s="293">
        <v>41</v>
      </c>
      <c r="B94" s="294" t="s">
        <v>156</v>
      </c>
      <c r="C94" s="294"/>
      <c r="D94" s="294"/>
      <c r="E94" s="124" t="s">
        <v>168</v>
      </c>
      <c r="G94" s="45"/>
      <c r="H94" s="45"/>
      <c r="I94" s="45"/>
      <c r="J94" s="45"/>
      <c r="K94" s="45"/>
      <c r="L94" s="45"/>
    </row>
    <row r="95" spans="1:15">
      <c r="A95" s="293">
        <v>46</v>
      </c>
      <c r="B95" s="294" t="s">
        <v>157</v>
      </c>
      <c r="C95" s="294"/>
      <c r="D95" s="294"/>
      <c r="E95" s="124" t="s">
        <v>170</v>
      </c>
      <c r="G95" s="45"/>
      <c r="H95" s="45"/>
      <c r="I95" s="45"/>
      <c r="J95" s="45"/>
      <c r="K95" s="45"/>
      <c r="L95" s="45"/>
    </row>
    <row r="96" spans="1:15">
      <c r="A96" s="293">
        <v>72</v>
      </c>
      <c r="B96" s="294" t="s">
        <v>158</v>
      </c>
      <c r="C96" s="294"/>
      <c r="D96" s="294"/>
      <c r="E96" s="124" t="s">
        <v>171</v>
      </c>
      <c r="G96" s="45"/>
      <c r="H96" s="45"/>
      <c r="I96" s="45"/>
      <c r="J96" s="45"/>
      <c r="K96" s="45"/>
      <c r="L96" s="45"/>
    </row>
    <row r="97" spans="1:12">
      <c r="A97" s="124" t="s">
        <v>387</v>
      </c>
      <c r="B97" s="124" t="s">
        <v>388</v>
      </c>
      <c r="C97" s="124"/>
      <c r="D97" s="124"/>
      <c r="E97" s="124" t="s">
        <v>172</v>
      </c>
      <c r="G97" s="45"/>
      <c r="H97" s="45"/>
      <c r="I97" s="45"/>
      <c r="J97" s="45"/>
      <c r="K97" s="45"/>
      <c r="L97" s="45"/>
    </row>
    <row r="98" spans="1:12">
      <c r="A98" s="124"/>
      <c r="B98" s="124"/>
      <c r="C98" s="124"/>
      <c r="D98" s="124"/>
      <c r="E98" s="124" t="s">
        <v>173</v>
      </c>
      <c r="G98" s="45"/>
      <c r="H98" s="45"/>
      <c r="I98" s="45"/>
      <c r="J98" s="45"/>
      <c r="K98" s="45"/>
      <c r="L98" s="45"/>
    </row>
    <row r="99" spans="1:12">
      <c r="A99" s="124"/>
      <c r="B99" s="124"/>
      <c r="C99" s="124"/>
      <c r="D99" s="124"/>
      <c r="E99" s="124" t="s">
        <v>174</v>
      </c>
      <c r="G99" s="45"/>
      <c r="H99" s="45"/>
      <c r="I99" s="45"/>
      <c r="J99" s="45"/>
      <c r="K99" s="45"/>
      <c r="L99" s="45"/>
    </row>
    <row r="100" spans="1:12">
      <c r="A100" s="124"/>
      <c r="B100" s="124"/>
      <c r="C100" s="124"/>
      <c r="D100" s="124"/>
      <c r="E100" s="124" t="s">
        <v>175</v>
      </c>
      <c r="G100" s="45"/>
      <c r="H100" s="45"/>
      <c r="I100" s="45"/>
      <c r="J100" s="45"/>
      <c r="K100" s="45"/>
      <c r="L100" s="45"/>
    </row>
    <row r="101" spans="1:12">
      <c r="A101" s="8"/>
      <c r="B101" s="8"/>
      <c r="C101" s="8"/>
      <c r="D101" s="8"/>
      <c r="E101" s="8"/>
      <c r="G101" s="45"/>
      <c r="H101" s="45"/>
      <c r="I101" s="45"/>
      <c r="J101" s="45"/>
      <c r="K101" s="45"/>
      <c r="L101" s="45"/>
    </row>
    <row r="102" spans="1:12">
      <c r="A102" s="73"/>
      <c r="B102" s="8"/>
      <c r="C102" s="8"/>
      <c r="D102" s="8"/>
      <c r="E102" s="8"/>
      <c r="G102" s="45"/>
      <c r="H102" s="45"/>
      <c r="I102" s="45"/>
      <c r="J102" s="45"/>
      <c r="K102" s="45"/>
      <c r="L102" s="45"/>
    </row>
    <row r="103" spans="1:12">
      <c r="A103" s="260"/>
      <c r="B103" s="260"/>
      <c r="C103" s="260"/>
      <c r="D103" s="260"/>
      <c r="E103" s="261"/>
      <c r="F103" s="262"/>
      <c r="G103" s="45"/>
      <c r="H103" s="45"/>
      <c r="I103" s="45"/>
      <c r="J103" s="45"/>
      <c r="K103" s="45"/>
      <c r="L103" s="45"/>
    </row>
    <row r="104" spans="1:12">
      <c r="A104" s="260"/>
      <c r="B104" s="260"/>
      <c r="C104" s="260"/>
      <c r="D104" s="260"/>
      <c r="E104" s="261"/>
      <c r="F104" s="262"/>
      <c r="G104" s="45"/>
      <c r="H104" s="45"/>
      <c r="I104" s="45"/>
      <c r="J104" s="45"/>
      <c r="K104" s="45"/>
      <c r="L104" s="45"/>
    </row>
    <row r="105" spans="1:12">
      <c r="A105" s="260"/>
      <c r="B105" s="260"/>
      <c r="C105" s="260"/>
      <c r="D105" s="260"/>
      <c r="E105" s="261"/>
      <c r="F105" s="262"/>
      <c r="G105" s="45"/>
      <c r="H105" s="45"/>
      <c r="I105" s="45"/>
      <c r="J105" s="45"/>
      <c r="K105" s="45"/>
      <c r="L105" s="45"/>
    </row>
    <row r="106" spans="1:12">
      <c r="A106" s="260"/>
      <c r="B106" s="260"/>
      <c r="C106" s="260"/>
      <c r="D106" s="260"/>
      <c r="E106" s="261"/>
      <c r="F106" s="262"/>
      <c r="G106" s="45"/>
      <c r="H106" s="45"/>
      <c r="I106" s="45"/>
      <c r="J106" s="45"/>
      <c r="K106" s="45"/>
      <c r="L106" s="45"/>
    </row>
    <row r="107" spans="1:12">
      <c r="A107" s="260"/>
      <c r="B107" s="260"/>
      <c r="C107" s="260"/>
      <c r="D107" s="260"/>
      <c r="E107" s="261"/>
      <c r="F107" s="262"/>
      <c r="G107" s="45"/>
      <c r="H107" s="45"/>
      <c r="I107" s="45"/>
      <c r="J107" s="45"/>
      <c r="K107" s="45"/>
      <c r="L107" s="45"/>
    </row>
    <row r="108" spans="1:12">
      <c r="A108" s="260"/>
      <c r="B108" s="260"/>
      <c r="C108" s="260"/>
      <c r="D108" s="260"/>
      <c r="E108" s="261"/>
      <c r="F108" s="262"/>
      <c r="G108" s="45"/>
      <c r="H108" s="45"/>
      <c r="I108" s="45"/>
      <c r="J108" s="45"/>
      <c r="K108" s="45"/>
      <c r="L108" s="45"/>
    </row>
    <row r="109" spans="1:12">
      <c r="A109" s="260"/>
      <c r="B109" s="260"/>
      <c r="C109" s="260"/>
      <c r="D109" s="260"/>
      <c r="E109" s="261"/>
      <c r="F109" s="262"/>
      <c r="G109" s="45"/>
      <c r="H109" s="45"/>
      <c r="I109" s="45"/>
      <c r="J109" s="45"/>
      <c r="K109" s="45"/>
      <c r="L109" s="45"/>
    </row>
    <row r="110" spans="1:12">
      <c r="A110" s="260"/>
      <c r="B110" s="260"/>
      <c r="C110" s="260"/>
      <c r="D110" s="260"/>
      <c r="E110" s="261"/>
      <c r="F110" s="262"/>
      <c r="G110" s="45"/>
      <c r="H110" s="45"/>
      <c r="I110" s="45"/>
      <c r="J110" s="45"/>
      <c r="K110" s="45"/>
      <c r="L110" s="45"/>
    </row>
    <row r="111" spans="1:12">
      <c r="A111" s="260"/>
      <c r="B111" s="260"/>
      <c r="C111" s="260"/>
      <c r="D111" s="260"/>
      <c r="E111" s="261"/>
      <c r="F111" s="262"/>
      <c r="G111" s="45"/>
      <c r="H111" s="45"/>
      <c r="I111" s="45"/>
      <c r="J111" s="45"/>
      <c r="K111" s="45"/>
      <c r="L111" s="45"/>
    </row>
    <row r="112" spans="1:12">
      <c r="A112" s="260"/>
      <c r="B112" s="260"/>
      <c r="C112" s="260"/>
      <c r="D112" s="260"/>
      <c r="E112" s="261"/>
      <c r="F112" s="262"/>
      <c r="G112" s="45"/>
      <c r="H112" s="45"/>
      <c r="I112" s="45"/>
      <c r="J112" s="45"/>
      <c r="K112" s="45"/>
      <c r="L112" s="45"/>
    </row>
    <row r="113" spans="1:12">
      <c r="A113" s="260"/>
      <c r="B113" s="260"/>
      <c r="C113" s="260"/>
      <c r="D113" s="260"/>
      <c r="E113" s="261"/>
      <c r="F113" s="262"/>
      <c r="G113" s="45"/>
      <c r="H113" s="45"/>
      <c r="I113" s="45"/>
      <c r="J113" s="45"/>
      <c r="K113" s="45"/>
      <c r="L113" s="45"/>
    </row>
    <row r="114" spans="1:12">
      <c r="A114" s="260"/>
      <c r="B114" s="260"/>
      <c r="C114" s="260"/>
      <c r="D114" s="260"/>
      <c r="E114" s="261"/>
      <c r="F114" s="262"/>
      <c r="G114" s="45"/>
      <c r="H114" s="45"/>
      <c r="I114" s="45"/>
      <c r="J114" s="45"/>
      <c r="K114" s="45"/>
      <c r="L114" s="45"/>
    </row>
    <row r="115" spans="1:12">
      <c r="A115" s="260"/>
      <c r="B115" s="260"/>
      <c r="C115" s="260"/>
      <c r="D115" s="260"/>
      <c r="E115" s="261"/>
      <c r="F115" s="262"/>
      <c r="G115" s="45"/>
      <c r="H115" s="45"/>
      <c r="I115" s="45"/>
      <c r="J115" s="45"/>
      <c r="K115" s="45"/>
      <c r="L115" s="45"/>
    </row>
    <row r="116" spans="1:12" s="45" customFormat="1">
      <c r="G116"/>
      <c r="H116"/>
      <c r="I116"/>
      <c r="J116"/>
      <c r="K116"/>
      <c r="L116"/>
    </row>
    <row r="118" spans="1:12" s="20" customFormat="1"/>
    <row r="119" spans="1:12" s="20" customFormat="1"/>
    <row r="120" spans="1:12" s="20" customFormat="1"/>
    <row r="121" spans="1:12" s="20" customFormat="1"/>
    <row r="122" spans="1:12" s="20" customFormat="1"/>
    <row r="123" spans="1:12" s="20" customFormat="1"/>
    <row r="124" spans="1:12" s="71" customFormat="1">
      <c r="G124" s="72"/>
      <c r="H124" s="72"/>
      <c r="I124" s="72"/>
      <c r="J124" s="72"/>
      <c r="K124" s="72"/>
      <c r="L124" s="72"/>
    </row>
    <row r="125" spans="1:12" s="71" customFormat="1">
      <c r="G125" s="72"/>
      <c r="H125" s="72"/>
      <c r="I125" s="72"/>
      <c r="J125" s="72"/>
      <c r="K125" s="72"/>
      <c r="L125" s="72"/>
    </row>
    <row r="126" spans="1:12" s="27" customFormat="1">
      <c r="G126" s="31"/>
      <c r="H126" s="31"/>
      <c r="I126" s="31"/>
      <c r="J126" s="31"/>
      <c r="K126" s="31"/>
      <c r="L126" s="31"/>
    </row>
    <row r="127" spans="1:12" s="31" customFormat="1">
      <c r="G127"/>
      <c r="H127"/>
      <c r="I127"/>
      <c r="J127"/>
      <c r="K127"/>
      <c r="L127"/>
    </row>
    <row r="129" spans="7:12" ht="12.75" customHeight="1"/>
    <row r="132" spans="7:12">
      <c r="G132" s="27"/>
      <c r="H132" s="27"/>
      <c r="I132" s="27"/>
      <c r="J132" s="27"/>
      <c r="K132" s="27"/>
      <c r="L132" s="27"/>
    </row>
    <row r="133" spans="7:12" s="27" customFormat="1" ht="12"/>
    <row r="134" spans="7:12" s="27" customFormat="1" ht="12"/>
    <row r="135" spans="7:12" s="27" customFormat="1" ht="12"/>
    <row r="136" spans="7:12" s="27" customFormat="1">
      <c r="G136"/>
      <c r="H136"/>
      <c r="I136"/>
      <c r="J136"/>
      <c r="K136"/>
      <c r="L136"/>
    </row>
    <row r="155" spans="1:2" s="68" customFormat="1">
      <c r="B155" s="69"/>
    </row>
    <row r="156" spans="1:2">
      <c r="A156" s="19"/>
      <c r="B156" s="19"/>
    </row>
    <row r="157" spans="1:2">
      <c r="A157" s="19"/>
      <c r="B157" s="19"/>
    </row>
    <row r="158" spans="1:2">
      <c r="A158" s="19"/>
      <c r="B158" s="19"/>
    </row>
    <row r="159" spans="1:2">
      <c r="A159" s="19"/>
      <c r="B159" s="19"/>
    </row>
    <row r="160" spans="1:2">
      <c r="A160" s="19"/>
      <c r="B160" s="19"/>
    </row>
    <row r="161" spans="1:2">
      <c r="A161" s="19"/>
      <c r="B161" s="19"/>
    </row>
    <row r="162" spans="1:2">
      <c r="A162" s="19"/>
      <c r="B162" s="19"/>
    </row>
    <row r="163" spans="1:2">
      <c r="A163" s="19"/>
      <c r="B163" s="19"/>
    </row>
    <row r="164" spans="1:2">
      <c r="A164" s="19"/>
      <c r="B164" s="19"/>
    </row>
    <row r="165" spans="1:2">
      <c r="A165" s="19"/>
      <c r="B165" s="19"/>
    </row>
    <row r="166" spans="1:2">
      <c r="A166" s="19"/>
      <c r="B166" s="19"/>
    </row>
    <row r="167" spans="1:2">
      <c r="A167" s="19"/>
      <c r="B167" s="19"/>
    </row>
    <row r="168" spans="1:2">
      <c r="A168" s="19"/>
      <c r="B168" s="19"/>
    </row>
    <row r="169" spans="1:2">
      <c r="A169" s="19"/>
      <c r="B169" s="19"/>
    </row>
    <row r="170" spans="1:2">
      <c r="A170" s="19"/>
      <c r="B170" s="19"/>
    </row>
    <row r="171" spans="1:2">
      <c r="A171" s="19"/>
      <c r="B171" s="19"/>
    </row>
    <row r="172" spans="1:2">
      <c r="A172" s="19"/>
      <c r="B172" s="19"/>
    </row>
    <row r="173" spans="1:2">
      <c r="A173" s="19"/>
      <c r="B173" s="19"/>
    </row>
    <row r="174" spans="1:2">
      <c r="A174" s="19"/>
      <c r="B174" s="19"/>
    </row>
    <row r="175" spans="1:2">
      <c r="A175" s="19"/>
      <c r="B175" s="19"/>
    </row>
    <row r="176" spans="1:2">
      <c r="A176" s="19"/>
      <c r="B176" s="19"/>
    </row>
    <row r="177" spans="1:2">
      <c r="A177" s="19"/>
      <c r="B177" s="19"/>
    </row>
    <row r="178" spans="1:2">
      <c r="A178" s="19"/>
      <c r="B178" s="19"/>
    </row>
    <row r="179" spans="1:2">
      <c r="A179" s="19"/>
      <c r="B179" s="19"/>
    </row>
    <row r="180" spans="1:2">
      <c r="A180" s="19"/>
      <c r="B180" s="19"/>
    </row>
  </sheetData>
  <mergeCells count="1">
    <mergeCell ref="A1:M1"/>
  </mergeCells>
  <phoneticPr fontId="1" type="noConversion"/>
  <printOptions horizontalCentered="1" verticalCentered="1"/>
  <pageMargins left="0.78740157480314965" right="0.78740157480314965" top="0.39370078740157483" bottom="0.47244094488188981" header="0.51181102362204722" footer="0.51181102362204722"/>
  <pageSetup paperSize="9" scale="71" orientation="landscape" r:id="rId1"/>
  <rowBreaks count="2" manualBreakCount="2">
    <brk id="47" max="11" man="1"/>
    <brk id="11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6"/>
  <sheetViews>
    <sheetView tabSelected="1" view="pageBreakPreview" zoomScaleNormal="100" zoomScaleSheetLayoutView="100" workbookViewId="0">
      <selection activeCell="K1" sqref="K1"/>
    </sheetView>
  </sheetViews>
  <sheetFormatPr defaultRowHeight="12.75"/>
  <cols>
    <col min="1" max="1" width="45.85546875" customWidth="1"/>
    <col min="2" max="2" width="13.140625" customWidth="1"/>
    <col min="3" max="7" width="14.140625" hidden="1" customWidth="1"/>
    <col min="8" max="8" width="14.5703125" hidden="1" customWidth="1"/>
    <col min="9" max="9" width="12.42578125" customWidth="1"/>
    <col min="10" max="10" width="13.28515625" customWidth="1"/>
    <col min="11" max="11" width="11.42578125" customWidth="1"/>
  </cols>
  <sheetData>
    <row r="1" spans="1:13" ht="15" customHeight="1"/>
    <row r="2" spans="1:13" ht="15" customHeight="1">
      <c r="A2" s="444" t="s">
        <v>400</v>
      </c>
      <c r="B2" s="445"/>
      <c r="C2" s="446"/>
      <c r="D2" s="446"/>
      <c r="E2" s="446"/>
      <c r="F2" s="446"/>
      <c r="G2" s="446"/>
      <c r="H2" s="446"/>
      <c r="I2" s="446"/>
      <c r="J2" s="446"/>
      <c r="K2" s="446"/>
      <c r="L2" s="220"/>
      <c r="M2" s="220"/>
    </row>
    <row r="3" spans="1:13" ht="15" customHeight="1"/>
    <row r="4" spans="1:13" s="224" customFormat="1" ht="15" customHeight="1">
      <c r="A4" s="447" t="s">
        <v>304</v>
      </c>
      <c r="B4" s="442" t="s">
        <v>336</v>
      </c>
      <c r="C4" s="442" t="s">
        <v>418</v>
      </c>
      <c r="D4" s="442" t="s">
        <v>422</v>
      </c>
      <c r="E4" s="442" t="s">
        <v>428</v>
      </c>
      <c r="F4" s="442" t="s">
        <v>447</v>
      </c>
      <c r="G4" s="442" t="s">
        <v>448</v>
      </c>
      <c r="H4" s="442" t="s">
        <v>449</v>
      </c>
      <c r="I4" s="442" t="s">
        <v>299</v>
      </c>
      <c r="J4" s="442" t="s">
        <v>432</v>
      </c>
      <c r="K4" s="442" t="s">
        <v>430</v>
      </c>
    </row>
    <row r="5" spans="1:13" s="224" customFormat="1" ht="15" customHeight="1">
      <c r="A5" s="448"/>
      <c r="B5" s="443"/>
      <c r="C5" s="443"/>
      <c r="D5" s="443"/>
      <c r="E5" s="443"/>
      <c r="F5" s="443"/>
      <c r="G5" s="443"/>
      <c r="H5" s="443"/>
      <c r="I5" s="443"/>
      <c r="J5" s="443"/>
      <c r="K5" s="443"/>
    </row>
    <row r="6" spans="1:13" s="224" customFormat="1" ht="15" customHeight="1">
      <c r="A6" s="448"/>
      <c r="B6" s="443"/>
      <c r="C6" s="443"/>
      <c r="D6" s="443"/>
      <c r="E6" s="443"/>
      <c r="F6" s="443"/>
      <c r="G6" s="443"/>
      <c r="H6" s="443"/>
      <c r="I6" s="443"/>
      <c r="J6" s="443"/>
      <c r="K6" s="443"/>
    </row>
    <row r="7" spans="1:13" s="224" customFormat="1" ht="15" customHeight="1">
      <c r="A7" s="225" t="s">
        <v>39</v>
      </c>
      <c r="B7" s="257">
        <f ca="1">SUM(Príjmy!F66)</f>
        <v>1335946</v>
      </c>
      <c r="C7" s="257">
        <f ca="1">SUM(Príjmy!G66)</f>
        <v>0</v>
      </c>
      <c r="D7" s="257">
        <f ca="1">SUM(Príjmy!H66)</f>
        <v>16398</v>
      </c>
      <c r="E7" s="257">
        <f ca="1">SUM(Príjmy!I66)</f>
        <v>0</v>
      </c>
      <c r="F7" s="257">
        <f ca="1">SUM(Príjmy!J66)</f>
        <v>0</v>
      </c>
      <c r="G7" s="257">
        <f ca="1">SUM(Príjmy!K66)</f>
        <v>0</v>
      </c>
      <c r="H7" s="257">
        <f ca="1">SUM(Príjmy!L66)</f>
        <v>300</v>
      </c>
      <c r="I7" s="257">
        <f ca="1">SUM(B7:H7)</f>
        <v>1352644</v>
      </c>
      <c r="J7" s="257">
        <f ca="1">SUM(Príjmy!N66)</f>
        <v>683124</v>
      </c>
      <c r="K7" s="363">
        <f>SUM(J7/I7)</f>
        <v>0.50502866977563943</v>
      </c>
    </row>
    <row r="8" spans="1:13" s="224" customFormat="1" ht="15" customHeight="1">
      <c r="A8" s="225" t="s">
        <v>40</v>
      </c>
      <c r="B8" s="257">
        <f>SUM(B10:B17)</f>
        <v>1326241</v>
      </c>
      <c r="C8" s="257">
        <f t="shared" ref="C8:J8" si="0">SUM(C10:C17)</f>
        <v>6200</v>
      </c>
      <c r="D8" s="257">
        <f t="shared" si="0"/>
        <v>16398</v>
      </c>
      <c r="E8" s="257">
        <f t="shared" si="0"/>
        <v>0</v>
      </c>
      <c r="F8" s="257">
        <f t="shared" si="0"/>
        <v>0</v>
      </c>
      <c r="G8" s="257">
        <f t="shared" si="0"/>
        <v>0</v>
      </c>
      <c r="H8" s="257">
        <f t="shared" si="0"/>
        <v>300</v>
      </c>
      <c r="I8" s="257">
        <f t="shared" si="0"/>
        <v>1349139</v>
      </c>
      <c r="J8" s="257">
        <f t="shared" si="0"/>
        <v>629171</v>
      </c>
      <c r="K8" s="363">
        <f>SUM(J8/I8)</f>
        <v>0.46635002027218841</v>
      </c>
    </row>
    <row r="9" spans="1:13" s="224" customFormat="1" ht="15" customHeight="1">
      <c r="A9" s="226" t="s">
        <v>288</v>
      </c>
      <c r="B9" s="318"/>
      <c r="C9" s="236"/>
      <c r="D9" s="318"/>
      <c r="E9" s="318"/>
      <c r="F9" s="318"/>
      <c r="G9" s="318"/>
      <c r="H9" s="318"/>
      <c r="I9" s="318"/>
      <c r="J9" s="236"/>
      <c r="K9" s="335"/>
    </row>
    <row r="10" spans="1:13" s="224" customFormat="1" ht="15" customHeight="1">
      <c r="A10" s="227" t="s">
        <v>289</v>
      </c>
      <c r="B10" s="280">
        <f ca="1">SUM('P1'!F6)</f>
        <v>22620</v>
      </c>
      <c r="C10" s="280">
        <f ca="1">SUM('P1'!G6)</f>
        <v>6200</v>
      </c>
      <c r="D10" s="280">
        <f ca="1">SUM('P1'!H6)</f>
        <v>24</v>
      </c>
      <c r="E10" s="280">
        <f ca="1">SUM('P1'!I6)</f>
        <v>0</v>
      </c>
      <c r="F10" s="280">
        <f ca="1">SUM('P1'!J6)</f>
        <v>0</v>
      </c>
      <c r="G10" s="280">
        <f ca="1">SUM('P1'!K6)</f>
        <v>0</v>
      </c>
      <c r="H10" s="280">
        <f ca="1">SUM('P1'!L6)</f>
        <v>0</v>
      </c>
      <c r="I10" s="280">
        <f ca="1">SUM(B10:H10)</f>
        <v>28844</v>
      </c>
      <c r="J10" s="280">
        <f ca="1">SUM('P1'!N6)</f>
        <v>12935</v>
      </c>
      <c r="K10" s="345">
        <f>SUM(J10/I10)</f>
        <v>0.44844681736236308</v>
      </c>
    </row>
    <row r="11" spans="1:13" s="224" customFormat="1" ht="15" customHeight="1">
      <c r="A11" s="228" t="s">
        <v>290</v>
      </c>
      <c r="B11" s="280">
        <f ca="1">SUM('P2'!F6)</f>
        <v>300</v>
      </c>
      <c r="C11" s="280">
        <f ca="1">SUM('P2'!G6)</f>
        <v>0</v>
      </c>
      <c r="D11" s="280">
        <f ca="1">SUM('P2'!H6)</f>
        <v>0</v>
      </c>
      <c r="E11" s="280">
        <f ca="1">SUM('P2'!I6)</f>
        <v>0</v>
      </c>
      <c r="F11" s="280">
        <f ca="1">SUM('P2'!J6)</f>
        <v>0</v>
      </c>
      <c r="G11" s="280">
        <f ca="1">SUM('P2'!K6)</f>
        <v>0</v>
      </c>
      <c r="H11" s="280">
        <f ca="1">SUM('P2'!L6)</f>
        <v>0</v>
      </c>
      <c r="I11" s="280">
        <f t="shared" ref="I11:I17" si="1">SUM(B11:H11)</f>
        <v>300</v>
      </c>
      <c r="J11" s="280">
        <f ca="1">SUM('P2'!N6)</f>
        <v>0</v>
      </c>
      <c r="K11" s="345">
        <f t="shared" ref="K11:K17" si="2">SUM(J11/I11)</f>
        <v>0</v>
      </c>
    </row>
    <row r="12" spans="1:13" s="224" customFormat="1" ht="15" customHeight="1">
      <c r="A12" s="228" t="s">
        <v>291</v>
      </c>
      <c r="B12" s="280">
        <f ca="1">SUM('P3'!F6)</f>
        <v>7500</v>
      </c>
      <c r="C12" s="280">
        <f ca="1">SUM('P3'!G6)</f>
        <v>0</v>
      </c>
      <c r="D12" s="280">
        <f ca="1">SUM('P3'!H6)</f>
        <v>0</v>
      </c>
      <c r="E12" s="280">
        <f ca="1">SUM('P3'!I6)</f>
        <v>0</v>
      </c>
      <c r="F12" s="280">
        <f ca="1">SUM('P3'!J6)</f>
        <v>0</v>
      </c>
      <c r="G12" s="280">
        <f ca="1">SUM('P3'!K6)</f>
        <v>0</v>
      </c>
      <c r="H12" s="280">
        <f ca="1">SUM('P3'!L6)</f>
        <v>0</v>
      </c>
      <c r="I12" s="280">
        <f t="shared" si="1"/>
        <v>7500</v>
      </c>
      <c r="J12" s="280">
        <f ca="1">SUM('P3'!N6)</f>
        <v>0</v>
      </c>
      <c r="K12" s="345">
        <f t="shared" si="2"/>
        <v>0</v>
      </c>
    </row>
    <row r="13" spans="1:13" s="224" customFormat="1" ht="15" customHeight="1">
      <c r="A13" s="228" t="s">
        <v>292</v>
      </c>
      <c r="B13" s="280">
        <f ca="1">SUM('P4'!F6)</f>
        <v>31360</v>
      </c>
      <c r="C13" s="280">
        <f ca="1">SUM('P4'!G6)</f>
        <v>0</v>
      </c>
      <c r="D13" s="280">
        <f ca="1">SUM('P4'!H6)</f>
        <v>0</v>
      </c>
      <c r="E13" s="280">
        <f ca="1">SUM('P4'!I6)</f>
        <v>0</v>
      </c>
      <c r="F13" s="280">
        <f ca="1">SUM('P4'!J6)</f>
        <v>0</v>
      </c>
      <c r="G13" s="280">
        <f ca="1">SUM('P4'!K6)</f>
        <v>0</v>
      </c>
      <c r="H13" s="280">
        <f ca="1">SUM('P4'!L6)</f>
        <v>300</v>
      </c>
      <c r="I13" s="280">
        <f t="shared" si="1"/>
        <v>31660</v>
      </c>
      <c r="J13" s="280">
        <f ca="1">SUM('P4'!N6)</f>
        <v>6067</v>
      </c>
      <c r="K13" s="345">
        <f t="shared" si="2"/>
        <v>0.19162981680353758</v>
      </c>
    </row>
    <row r="14" spans="1:13" s="224" customFormat="1" ht="15" customHeight="1">
      <c r="A14" s="228" t="s">
        <v>293</v>
      </c>
      <c r="B14" s="280">
        <f ca="1">SUM('P5'!F6)</f>
        <v>16608</v>
      </c>
      <c r="C14" s="280">
        <f ca="1">SUM('P5'!G6)</f>
        <v>0</v>
      </c>
      <c r="D14" s="280">
        <f ca="1">SUM('P5'!H6)</f>
        <v>0</v>
      </c>
      <c r="E14" s="280">
        <f ca="1">SUM('P5'!I6)</f>
        <v>0</v>
      </c>
      <c r="F14" s="280">
        <f ca="1">SUM('P5'!J6)</f>
        <v>0</v>
      </c>
      <c r="G14" s="280">
        <f ca="1">SUM('P5'!K6)</f>
        <v>0</v>
      </c>
      <c r="H14" s="280">
        <f ca="1">SUM('P5'!L6)</f>
        <v>0</v>
      </c>
      <c r="I14" s="280">
        <f t="shared" si="1"/>
        <v>16608</v>
      </c>
      <c r="J14" s="280">
        <f ca="1">SUM('P5'!N6)</f>
        <v>2648</v>
      </c>
      <c r="K14" s="345">
        <f t="shared" si="2"/>
        <v>0.15944123314065511</v>
      </c>
    </row>
    <row r="15" spans="1:13" s="224" customFormat="1" ht="15" customHeight="1">
      <c r="A15" s="228" t="s">
        <v>294</v>
      </c>
      <c r="B15" s="280">
        <f ca="1">SUM('P6'!F6)</f>
        <v>710910</v>
      </c>
      <c r="C15" s="280">
        <f ca="1">SUM('P6'!G6)</f>
        <v>0</v>
      </c>
      <c r="D15" s="280">
        <f ca="1">SUM('P6'!H6)</f>
        <v>0</v>
      </c>
      <c r="E15" s="280">
        <f ca="1">SUM('P6'!I6)</f>
        <v>0</v>
      </c>
      <c r="F15" s="280">
        <f ca="1">SUM('P6'!J6)</f>
        <v>0</v>
      </c>
      <c r="G15" s="280">
        <f ca="1">SUM('P6'!K6)</f>
        <v>0</v>
      </c>
      <c r="H15" s="280">
        <f ca="1">SUM('P6'!L6)</f>
        <v>0</v>
      </c>
      <c r="I15" s="280">
        <f t="shared" si="1"/>
        <v>710910</v>
      </c>
      <c r="J15" s="280">
        <f ca="1">SUM('P6'!N6)</f>
        <v>332509</v>
      </c>
      <c r="K15" s="345">
        <f t="shared" si="2"/>
        <v>0.46772305917767371</v>
      </c>
    </row>
    <row r="16" spans="1:13" s="224" customFormat="1" ht="15" customHeight="1">
      <c r="A16" s="230" t="s">
        <v>295</v>
      </c>
      <c r="B16" s="280">
        <f ca="1">SUM('P7'!F6)</f>
        <v>536943</v>
      </c>
      <c r="C16" s="280">
        <f ca="1">SUM('P7'!G6)</f>
        <v>0</v>
      </c>
      <c r="D16" s="280">
        <f ca="1">SUM('P7'!H6)</f>
        <v>0</v>
      </c>
      <c r="E16" s="280">
        <f ca="1">SUM('P7'!I6)</f>
        <v>0</v>
      </c>
      <c r="F16" s="280">
        <f ca="1">SUM('P7'!J6)</f>
        <v>0</v>
      </c>
      <c r="G16" s="280">
        <f ca="1">SUM('P7'!K6)</f>
        <v>0</v>
      </c>
      <c r="H16" s="280">
        <f ca="1">SUM('P7'!L6)</f>
        <v>0</v>
      </c>
      <c r="I16" s="280">
        <f t="shared" si="1"/>
        <v>536943</v>
      </c>
      <c r="J16" s="280">
        <f ca="1">SUM('P7'!N6)</f>
        <v>258638</v>
      </c>
      <c r="K16" s="345">
        <f t="shared" si="2"/>
        <v>0.4816861380072</v>
      </c>
    </row>
    <row r="17" spans="1:11" s="224" customFormat="1" ht="15" customHeight="1">
      <c r="A17" s="230" t="s">
        <v>401</v>
      </c>
      <c r="B17" s="280">
        <f ca="1">SUM(Voľby!F6)</f>
        <v>0</v>
      </c>
      <c r="C17" s="280">
        <f ca="1">SUM(Voľby!G6)</f>
        <v>0</v>
      </c>
      <c r="D17" s="280">
        <f ca="1">SUM(Voľby!H6)</f>
        <v>16374</v>
      </c>
      <c r="E17" s="280">
        <f ca="1">SUM(Voľby!I6)</f>
        <v>0</v>
      </c>
      <c r="F17" s="280">
        <f ca="1">SUM(Voľby!J6)</f>
        <v>0</v>
      </c>
      <c r="G17" s="280">
        <f ca="1">SUM(Voľby!K6)</f>
        <v>0</v>
      </c>
      <c r="H17" s="280">
        <f ca="1">SUM(Voľby!L6)</f>
        <v>0</v>
      </c>
      <c r="I17" s="280">
        <f t="shared" si="1"/>
        <v>16374</v>
      </c>
      <c r="J17" s="280">
        <f ca="1">SUM(Voľby!N6)</f>
        <v>16374</v>
      </c>
      <c r="K17" s="345">
        <f t="shared" si="2"/>
        <v>1</v>
      </c>
    </row>
    <row r="18" spans="1:11" s="224" customFormat="1" ht="15" customHeight="1">
      <c r="A18" s="231" t="s">
        <v>296</v>
      </c>
      <c r="B18" s="232">
        <f t="shared" ref="B18:J18" si="3">SUM(B7-B8)</f>
        <v>9705</v>
      </c>
      <c r="C18" s="232">
        <f t="shared" si="3"/>
        <v>-6200</v>
      </c>
      <c r="D18" s="232">
        <f t="shared" si="3"/>
        <v>0</v>
      </c>
      <c r="E18" s="232">
        <f t="shared" si="3"/>
        <v>0</v>
      </c>
      <c r="F18" s="232">
        <f t="shared" si="3"/>
        <v>0</v>
      </c>
      <c r="G18" s="232">
        <f t="shared" si="3"/>
        <v>0</v>
      </c>
      <c r="H18" s="232">
        <f t="shared" si="3"/>
        <v>0</v>
      </c>
      <c r="I18" s="232">
        <f t="shared" si="3"/>
        <v>3505</v>
      </c>
      <c r="J18" s="232">
        <f t="shared" si="3"/>
        <v>53953</v>
      </c>
      <c r="K18" s="364"/>
    </row>
    <row r="19" spans="1:11" s="224" customFormat="1" ht="15" customHeight="1">
      <c r="A19" s="225" t="s">
        <v>41</v>
      </c>
      <c r="B19" s="257">
        <f ca="1">SUM(Príjmy!F77)</f>
        <v>30000</v>
      </c>
      <c r="C19" s="257">
        <f ca="1">SUM(Príjmy!G77)</f>
        <v>0</v>
      </c>
      <c r="D19" s="257">
        <f ca="1">SUM(Príjmy!H77)</f>
        <v>0</v>
      </c>
      <c r="E19" s="257">
        <f ca="1">SUM(Príjmy!I77)</f>
        <v>0</v>
      </c>
      <c r="F19" s="257">
        <f ca="1">SUM(Príjmy!J77)</f>
        <v>0</v>
      </c>
      <c r="G19" s="257">
        <f ca="1">SUM(Príjmy!K77)</f>
        <v>0</v>
      </c>
      <c r="H19" s="257">
        <f ca="1">SUM(Príjmy!L77)</f>
        <v>0</v>
      </c>
      <c r="I19" s="257">
        <f ca="1">SUM(B19:H19)</f>
        <v>30000</v>
      </c>
      <c r="J19" s="257">
        <f ca="1">SUM(Príjmy!N77)</f>
        <v>1</v>
      </c>
      <c r="K19" s="363">
        <f>SUM(J19/I19)</f>
        <v>3.3333333333333335E-5</v>
      </c>
    </row>
    <row r="20" spans="1:11" s="224" customFormat="1" ht="15" customHeight="1">
      <c r="A20" s="225" t="s">
        <v>42</v>
      </c>
      <c r="B20" s="257">
        <f t="shared" ref="B20:I20" si="4">SUM(B22:B28)</f>
        <v>83000</v>
      </c>
      <c r="C20" s="257">
        <f t="shared" si="4"/>
        <v>0</v>
      </c>
      <c r="D20" s="257">
        <f t="shared" si="4"/>
        <v>0</v>
      </c>
      <c r="E20" s="257">
        <f t="shared" si="4"/>
        <v>0</v>
      </c>
      <c r="F20" s="257">
        <f t="shared" si="4"/>
        <v>0</v>
      </c>
      <c r="G20" s="257">
        <f t="shared" si="4"/>
        <v>0</v>
      </c>
      <c r="H20" s="257">
        <f t="shared" si="4"/>
        <v>0</v>
      </c>
      <c r="I20" s="257">
        <f t="shared" si="4"/>
        <v>83000</v>
      </c>
      <c r="J20" s="257">
        <f>SUM(J22:J28)</f>
        <v>46</v>
      </c>
      <c r="K20" s="363">
        <f>SUM(J20/I20)</f>
        <v>5.5421686746987952E-4</v>
      </c>
    </row>
    <row r="21" spans="1:11" s="224" customFormat="1" ht="15" customHeight="1">
      <c r="A21" s="226" t="s">
        <v>288</v>
      </c>
      <c r="B21" s="318"/>
      <c r="C21" s="236"/>
      <c r="D21" s="318"/>
      <c r="E21" s="318"/>
      <c r="F21" s="318"/>
      <c r="G21" s="318"/>
      <c r="H21" s="318"/>
      <c r="I21" s="318"/>
      <c r="J21" s="236"/>
      <c r="K21" s="335"/>
    </row>
    <row r="22" spans="1:11" s="224" customFormat="1" ht="15" customHeight="1">
      <c r="A22" s="227" t="s">
        <v>289</v>
      </c>
      <c r="B22" s="229">
        <v>0</v>
      </c>
      <c r="C22" s="229">
        <v>0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f>SUM(B22:H22)</f>
        <v>0</v>
      </c>
      <c r="J22" s="229">
        <v>0</v>
      </c>
      <c r="K22" s="345">
        <v>0</v>
      </c>
    </row>
    <row r="23" spans="1:11" s="224" customFormat="1" ht="15" customHeight="1">
      <c r="A23" s="228" t="s">
        <v>290</v>
      </c>
      <c r="B23" s="229">
        <v>0</v>
      </c>
      <c r="C23" s="229">
        <v>0</v>
      </c>
      <c r="D23" s="229">
        <v>0</v>
      </c>
      <c r="E23" s="229">
        <v>0</v>
      </c>
      <c r="F23" s="229">
        <v>0</v>
      </c>
      <c r="G23" s="229">
        <v>0</v>
      </c>
      <c r="H23" s="229">
        <v>0</v>
      </c>
      <c r="I23" s="229">
        <f t="shared" ref="I23:I28" si="5">SUM(B23:H23)</f>
        <v>0</v>
      </c>
      <c r="J23" s="229">
        <v>0</v>
      </c>
      <c r="K23" s="345">
        <v>0</v>
      </c>
    </row>
    <row r="24" spans="1:11" s="224" customFormat="1" ht="15" customHeight="1">
      <c r="A24" s="228" t="s">
        <v>291</v>
      </c>
      <c r="B24" s="280">
        <f ca="1">SUM('P3'!P6)</f>
        <v>30000</v>
      </c>
      <c r="C24" s="280">
        <f ca="1">SUM('P3'!Q6)</f>
        <v>0</v>
      </c>
      <c r="D24" s="280">
        <f ca="1">SUM('P3'!R6)</f>
        <v>0</v>
      </c>
      <c r="E24" s="280">
        <f ca="1">SUM('P3'!S6)</f>
        <v>0</v>
      </c>
      <c r="F24" s="280">
        <f ca="1">SUM('P3'!T6)</f>
        <v>0</v>
      </c>
      <c r="G24" s="280">
        <f ca="1">SUM('P3'!U6)</f>
        <v>0</v>
      </c>
      <c r="H24" s="280">
        <f ca="1">SUM('P3'!V6)</f>
        <v>0</v>
      </c>
      <c r="I24" s="229">
        <f t="shared" si="5"/>
        <v>30000</v>
      </c>
      <c r="J24" s="280">
        <f ca="1">SUM('P3'!X6)</f>
        <v>46</v>
      </c>
      <c r="K24" s="345">
        <f>SUM(J24/I24)</f>
        <v>1.5333333333333334E-3</v>
      </c>
    </row>
    <row r="25" spans="1:11" s="224" customFormat="1" ht="15" customHeight="1">
      <c r="A25" s="228" t="s">
        <v>292</v>
      </c>
      <c r="B25" s="280">
        <v>0</v>
      </c>
      <c r="C25" s="280">
        <v>0</v>
      </c>
      <c r="D25" s="280">
        <v>0</v>
      </c>
      <c r="E25" s="280">
        <v>0</v>
      </c>
      <c r="F25" s="280">
        <v>0</v>
      </c>
      <c r="G25" s="280">
        <v>0</v>
      </c>
      <c r="H25" s="280">
        <v>0</v>
      </c>
      <c r="I25" s="229">
        <f t="shared" si="5"/>
        <v>0</v>
      </c>
      <c r="J25" s="280">
        <v>0</v>
      </c>
      <c r="K25" s="345">
        <v>0</v>
      </c>
    </row>
    <row r="26" spans="1:11" s="224" customFormat="1" ht="15" customHeight="1">
      <c r="A26" s="228" t="s">
        <v>293</v>
      </c>
      <c r="B26" s="280">
        <f ca="1">SUM('P5'!P6)</f>
        <v>53000</v>
      </c>
      <c r="C26" s="280">
        <f ca="1">SUM('P5'!Q6)</f>
        <v>0</v>
      </c>
      <c r="D26" s="280">
        <f ca="1">SUM('P5'!R6)</f>
        <v>0</v>
      </c>
      <c r="E26" s="280">
        <f ca="1">SUM('P5'!S6)</f>
        <v>0</v>
      </c>
      <c r="F26" s="280">
        <f ca="1">SUM('P5'!T6)</f>
        <v>0</v>
      </c>
      <c r="G26" s="280">
        <f ca="1">SUM('P5'!U6)</f>
        <v>0</v>
      </c>
      <c r="H26" s="280">
        <f ca="1">SUM('P5'!V6)</f>
        <v>0</v>
      </c>
      <c r="I26" s="229">
        <f t="shared" si="5"/>
        <v>53000</v>
      </c>
      <c r="J26" s="280">
        <f ca="1">SUM('P5'!X6)</f>
        <v>0</v>
      </c>
      <c r="K26" s="345">
        <f>SUM(J26/I26)</f>
        <v>0</v>
      </c>
    </row>
    <row r="27" spans="1:11" s="224" customFormat="1" ht="15" customHeight="1">
      <c r="A27" s="228" t="s">
        <v>294</v>
      </c>
      <c r="B27" s="280">
        <v>0</v>
      </c>
      <c r="C27" s="280">
        <v>0</v>
      </c>
      <c r="D27" s="280">
        <v>0</v>
      </c>
      <c r="E27" s="280">
        <v>0</v>
      </c>
      <c r="F27" s="280">
        <v>0</v>
      </c>
      <c r="G27" s="280">
        <v>0</v>
      </c>
      <c r="H27" s="280">
        <v>0</v>
      </c>
      <c r="I27" s="229">
        <f t="shared" si="5"/>
        <v>0</v>
      </c>
      <c r="J27" s="280">
        <f>SUM([1]P5!S7)</f>
        <v>0</v>
      </c>
      <c r="K27" s="345">
        <v>0</v>
      </c>
    </row>
    <row r="28" spans="1:11" s="224" customFormat="1" ht="15" customHeight="1">
      <c r="A28" s="230" t="s">
        <v>295</v>
      </c>
      <c r="B28" s="280">
        <v>0</v>
      </c>
      <c r="C28" s="280">
        <v>0</v>
      </c>
      <c r="D28" s="280">
        <v>0</v>
      </c>
      <c r="E28" s="280">
        <v>0</v>
      </c>
      <c r="F28" s="280">
        <v>0</v>
      </c>
      <c r="G28" s="280">
        <v>0</v>
      </c>
      <c r="H28" s="280">
        <v>0</v>
      </c>
      <c r="I28" s="229">
        <f t="shared" si="5"/>
        <v>0</v>
      </c>
      <c r="J28" s="280">
        <v>0</v>
      </c>
      <c r="K28" s="345">
        <v>0</v>
      </c>
    </row>
    <row r="29" spans="1:11" s="224" customFormat="1" ht="15" customHeight="1">
      <c r="A29" s="231" t="s">
        <v>297</v>
      </c>
      <c r="B29" s="232">
        <f t="shared" ref="B29:I29" si="6">SUM(B19-B20)</f>
        <v>-53000</v>
      </c>
      <c r="C29" s="232">
        <f t="shared" si="6"/>
        <v>0</v>
      </c>
      <c r="D29" s="232">
        <f t="shared" si="6"/>
        <v>0</v>
      </c>
      <c r="E29" s="232">
        <f t="shared" si="6"/>
        <v>0</v>
      </c>
      <c r="F29" s="232">
        <f t="shared" si="6"/>
        <v>0</v>
      </c>
      <c r="G29" s="232">
        <f t="shared" si="6"/>
        <v>0</v>
      </c>
      <c r="H29" s="232">
        <f t="shared" si="6"/>
        <v>0</v>
      </c>
      <c r="I29" s="232">
        <f t="shared" si="6"/>
        <v>-53000</v>
      </c>
      <c r="J29" s="232">
        <f>SUM(J19-J20)</f>
        <v>-45</v>
      </c>
      <c r="K29" s="336"/>
    </row>
    <row r="30" spans="1:11" s="224" customFormat="1" ht="15" customHeight="1">
      <c r="A30" s="225" t="s">
        <v>43</v>
      </c>
      <c r="B30" s="257">
        <f t="shared" ref="B30:H31" si="7">SUM(B7+B19)</f>
        <v>1365946</v>
      </c>
      <c r="C30" s="257">
        <f t="shared" si="7"/>
        <v>0</v>
      </c>
      <c r="D30" s="257">
        <f t="shared" si="7"/>
        <v>16398</v>
      </c>
      <c r="E30" s="257">
        <f t="shared" si="7"/>
        <v>0</v>
      </c>
      <c r="F30" s="257">
        <f t="shared" si="7"/>
        <v>0</v>
      </c>
      <c r="G30" s="257">
        <f t="shared" si="7"/>
        <v>0</v>
      </c>
      <c r="H30" s="257">
        <f t="shared" si="7"/>
        <v>300</v>
      </c>
      <c r="I30" s="257">
        <f>SUM(I7+I19)</f>
        <v>1382644</v>
      </c>
      <c r="J30" s="257">
        <f>SUM(J7+J19)</f>
        <v>683125</v>
      </c>
      <c r="K30" s="363">
        <f>SUM(J30/I30)</f>
        <v>0.49407150358299029</v>
      </c>
    </row>
    <row r="31" spans="1:11" s="224" customFormat="1" ht="15" customHeight="1">
      <c r="A31" s="225" t="s">
        <v>23</v>
      </c>
      <c r="B31" s="257">
        <f t="shared" si="7"/>
        <v>1409241</v>
      </c>
      <c r="C31" s="257">
        <f t="shared" si="7"/>
        <v>6200</v>
      </c>
      <c r="D31" s="257">
        <f t="shared" si="7"/>
        <v>16398</v>
      </c>
      <c r="E31" s="257">
        <f t="shared" si="7"/>
        <v>0</v>
      </c>
      <c r="F31" s="257">
        <f t="shared" si="7"/>
        <v>0</v>
      </c>
      <c r="G31" s="257">
        <f t="shared" si="7"/>
        <v>0</v>
      </c>
      <c r="H31" s="257">
        <f t="shared" si="7"/>
        <v>300</v>
      </c>
      <c r="I31" s="257">
        <f>SUM(I8+I20)</f>
        <v>1432139</v>
      </c>
      <c r="J31" s="257">
        <f>SUM(J8+J20)</f>
        <v>629217</v>
      </c>
      <c r="K31" s="363">
        <f>SUM(J31/I31)</f>
        <v>0.43935469950891637</v>
      </c>
    </row>
    <row r="32" spans="1:11" s="224" customFormat="1" ht="15" customHeight="1">
      <c r="A32" s="233" t="s">
        <v>320</v>
      </c>
      <c r="B32" s="234">
        <f t="shared" ref="B32:J32" si="8">B30-B31</f>
        <v>-43295</v>
      </c>
      <c r="C32" s="234">
        <f t="shared" si="8"/>
        <v>-6200</v>
      </c>
      <c r="D32" s="234">
        <f t="shared" si="8"/>
        <v>0</v>
      </c>
      <c r="E32" s="234">
        <f t="shared" si="8"/>
        <v>0</v>
      </c>
      <c r="F32" s="234">
        <f t="shared" si="8"/>
        <v>0</v>
      </c>
      <c r="G32" s="234">
        <f t="shared" si="8"/>
        <v>0</v>
      </c>
      <c r="H32" s="234">
        <f t="shared" si="8"/>
        <v>0</v>
      </c>
      <c r="I32" s="234">
        <f t="shared" si="8"/>
        <v>-49495</v>
      </c>
      <c r="J32" s="234">
        <f t="shared" si="8"/>
        <v>53908</v>
      </c>
      <c r="K32" s="365"/>
    </row>
    <row r="33" spans="1:11" s="224" customFormat="1" ht="15" customHeight="1">
      <c r="A33" s="282" t="s">
        <v>298</v>
      </c>
      <c r="B33" s="283">
        <f t="shared" ref="B33:J33" si="9">SUM(B34)</f>
        <v>53000</v>
      </c>
      <c r="C33" s="283">
        <f t="shared" si="9"/>
        <v>0</v>
      </c>
      <c r="D33" s="283">
        <f t="shared" si="9"/>
        <v>0</v>
      </c>
      <c r="E33" s="283">
        <f t="shared" si="9"/>
        <v>0</v>
      </c>
      <c r="F33" s="283">
        <f t="shared" si="9"/>
        <v>0</v>
      </c>
      <c r="G33" s="283">
        <f t="shared" si="9"/>
        <v>0</v>
      </c>
      <c r="H33" s="283">
        <f t="shared" si="9"/>
        <v>0</v>
      </c>
      <c r="I33" s="283">
        <f t="shared" si="9"/>
        <v>53000</v>
      </c>
      <c r="J33" s="283">
        <f t="shared" si="9"/>
        <v>0</v>
      </c>
      <c r="K33" s="366">
        <f>SUM(J33/I33)</f>
        <v>0</v>
      </c>
    </row>
    <row r="34" spans="1:11" s="224" customFormat="1" ht="15" customHeight="1">
      <c r="A34" s="284" t="s">
        <v>230</v>
      </c>
      <c r="B34" s="296">
        <f t="shared" ref="B34:I34" si="10">SUM(B35:B35)</f>
        <v>53000</v>
      </c>
      <c r="C34" s="296">
        <f t="shared" si="10"/>
        <v>0</v>
      </c>
      <c r="D34" s="296">
        <f t="shared" si="10"/>
        <v>0</v>
      </c>
      <c r="E34" s="296">
        <f t="shared" si="10"/>
        <v>0</v>
      </c>
      <c r="F34" s="296">
        <f t="shared" si="10"/>
        <v>0</v>
      </c>
      <c r="G34" s="296">
        <f t="shared" si="10"/>
        <v>0</v>
      </c>
      <c r="H34" s="296">
        <f t="shared" si="10"/>
        <v>0</v>
      </c>
      <c r="I34" s="296">
        <f t="shared" si="10"/>
        <v>53000</v>
      </c>
      <c r="J34" s="296">
        <f>SUM(J35)</f>
        <v>0</v>
      </c>
      <c r="K34" s="367">
        <f>SUM(J34/I34)</f>
        <v>0</v>
      </c>
    </row>
    <row r="35" spans="1:11" s="224" customFormat="1" ht="15" customHeight="1">
      <c r="A35" s="235" t="s">
        <v>62</v>
      </c>
      <c r="B35" s="229">
        <f ca="1">SUM(Príjmy!F84)</f>
        <v>53000</v>
      </c>
      <c r="C35" s="229">
        <f ca="1">SUM(Príjmy!G84)</f>
        <v>0</v>
      </c>
      <c r="D35" s="229">
        <f ca="1">SUM(Príjmy!H84)</f>
        <v>0</v>
      </c>
      <c r="E35" s="229">
        <f ca="1">SUM(Príjmy!I84)</f>
        <v>0</v>
      </c>
      <c r="F35" s="229">
        <f ca="1">SUM(Príjmy!J84)</f>
        <v>0</v>
      </c>
      <c r="G35" s="229">
        <f ca="1">SUM(Príjmy!K84)</f>
        <v>0</v>
      </c>
      <c r="H35" s="229">
        <f ca="1">SUM(Príjmy!L84)</f>
        <v>0</v>
      </c>
      <c r="I35" s="229">
        <f ca="1">SUM(Príjmy!M84)</f>
        <v>53000</v>
      </c>
      <c r="J35" s="229">
        <f ca="1">SUM(Príjmy!N84)</f>
        <v>0</v>
      </c>
      <c r="K35" s="345">
        <f>SUM(J35/I35)</f>
        <v>0</v>
      </c>
    </row>
    <row r="36" spans="1:11" s="224" customFormat="1" ht="15" customHeight="1">
      <c r="A36" s="281" t="s">
        <v>16</v>
      </c>
      <c r="B36" s="258">
        <f t="shared" ref="B36:J36" si="11">B30-B31+B33</f>
        <v>9705</v>
      </c>
      <c r="C36" s="258">
        <f t="shared" si="11"/>
        <v>-6200</v>
      </c>
      <c r="D36" s="258">
        <f t="shared" si="11"/>
        <v>0</v>
      </c>
      <c r="E36" s="258">
        <f t="shared" si="11"/>
        <v>0</v>
      </c>
      <c r="F36" s="258">
        <f t="shared" si="11"/>
        <v>0</v>
      </c>
      <c r="G36" s="258">
        <f t="shared" si="11"/>
        <v>0</v>
      </c>
      <c r="H36" s="258">
        <f t="shared" si="11"/>
        <v>0</v>
      </c>
      <c r="I36" s="258">
        <f t="shared" si="11"/>
        <v>3505</v>
      </c>
      <c r="J36" s="258">
        <f t="shared" si="11"/>
        <v>53908</v>
      </c>
      <c r="K36" s="369"/>
    </row>
    <row r="37" spans="1:11" ht="15">
      <c r="A37" s="5"/>
      <c r="J37" s="337"/>
      <c r="K37" s="338"/>
    </row>
    <row r="38" spans="1:11" ht="15">
      <c r="A38" s="5"/>
    </row>
    <row r="39" spans="1:11" ht="15">
      <c r="A39" s="5"/>
    </row>
    <row r="40" spans="1:11" ht="15">
      <c r="A40" s="5"/>
    </row>
    <row r="41" spans="1:11" ht="15">
      <c r="A41" s="5"/>
    </row>
    <row r="42" spans="1:11" ht="15">
      <c r="A42" s="5"/>
    </row>
    <row r="43" spans="1:11" ht="15">
      <c r="A43" s="5"/>
    </row>
    <row r="44" spans="1:11" ht="15">
      <c r="A44" s="5"/>
    </row>
    <row r="45" spans="1:11" ht="15">
      <c r="A45" s="5"/>
    </row>
    <row r="46" spans="1:11" ht="15">
      <c r="A46" s="5"/>
    </row>
    <row r="47" spans="1:11" ht="15">
      <c r="A47" s="5"/>
    </row>
    <row r="48" spans="1:11" ht="15">
      <c r="A48" s="5"/>
    </row>
    <row r="49" spans="1:1" ht="15">
      <c r="A49" s="5"/>
    </row>
    <row r="50" spans="1:1" ht="15">
      <c r="A50" s="5"/>
    </row>
    <row r="51" spans="1:1" ht="15">
      <c r="A51" s="5"/>
    </row>
    <row r="52" spans="1:1" ht="15">
      <c r="A52" s="5"/>
    </row>
    <row r="53" spans="1:1" ht="15">
      <c r="A53" s="5"/>
    </row>
    <row r="54" spans="1:1" ht="15">
      <c r="A54" s="5"/>
    </row>
    <row r="55" spans="1:1" ht="15">
      <c r="A55" s="5"/>
    </row>
    <row r="56" spans="1:1" ht="15">
      <c r="A56" s="5"/>
    </row>
    <row r="57" spans="1:1" ht="15">
      <c r="A57" s="5"/>
    </row>
    <row r="58" spans="1:1" ht="15">
      <c r="A58" s="5"/>
    </row>
    <row r="59" spans="1:1" ht="15">
      <c r="A59" s="5"/>
    </row>
    <row r="60" spans="1:1" ht="15">
      <c r="A60" s="5"/>
    </row>
    <row r="61" spans="1:1" ht="15">
      <c r="A61" s="5"/>
    </row>
    <row r="62" spans="1:1" ht="15">
      <c r="A62" s="5"/>
    </row>
    <row r="63" spans="1:1" ht="15">
      <c r="A63" s="5"/>
    </row>
    <row r="64" spans="1:1" ht="15">
      <c r="A64" s="5"/>
    </row>
    <row r="65" spans="1:1" ht="15">
      <c r="A65" s="5"/>
    </row>
    <row r="66" spans="1:1" ht="15">
      <c r="A66" s="5"/>
    </row>
    <row r="67" spans="1:1" ht="15">
      <c r="A67" s="5"/>
    </row>
    <row r="68" spans="1:1" ht="15">
      <c r="A68" s="5"/>
    </row>
    <row r="69" spans="1:1" ht="15">
      <c r="A69" s="5"/>
    </row>
    <row r="70" spans="1:1" ht="15">
      <c r="A70" s="5"/>
    </row>
    <row r="71" spans="1:1" ht="15">
      <c r="A71" s="5"/>
    </row>
    <row r="72" spans="1:1" ht="15">
      <c r="A72" s="5"/>
    </row>
    <row r="73" spans="1:1" ht="15">
      <c r="A73" s="5"/>
    </row>
    <row r="74" spans="1:1" ht="15">
      <c r="A74" s="5"/>
    </row>
    <row r="75" spans="1:1" ht="15">
      <c r="A75" s="5"/>
    </row>
    <row r="76" spans="1:1" ht="15">
      <c r="A76" s="5"/>
    </row>
    <row r="77" spans="1:1" ht="15">
      <c r="A77" s="5"/>
    </row>
    <row r="78" spans="1:1" ht="15">
      <c r="A78" s="5"/>
    </row>
    <row r="79" spans="1:1" ht="15">
      <c r="A79" s="5"/>
    </row>
    <row r="80" spans="1:1">
      <c r="A80" s="14"/>
    </row>
    <row r="81" spans="1:1">
      <c r="A81" s="67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7"/>
    </row>
    <row r="93" spans="1:1">
      <c r="A93" s="7"/>
    </row>
    <row r="94" spans="1:1">
      <c r="A94" s="14"/>
    </row>
    <row r="95" spans="1:1">
      <c r="A95" s="14"/>
    </row>
    <row r="96" spans="1:1">
      <c r="A96" s="65"/>
    </row>
    <row r="97" spans="1:1">
      <c r="A97" s="64"/>
    </row>
    <row r="98" spans="1:1">
      <c r="A98" s="66"/>
    </row>
    <row r="99" spans="1:1">
      <c r="A99" s="64"/>
    </row>
    <row r="100" spans="1:1">
      <c r="A100" s="66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</sheetData>
  <mergeCells count="12">
    <mergeCell ref="D4:D6"/>
    <mergeCell ref="E4:E6"/>
    <mergeCell ref="G4:G6"/>
    <mergeCell ref="F4:F6"/>
    <mergeCell ref="A2:K2"/>
    <mergeCell ref="J4:J6"/>
    <mergeCell ref="K4:K6"/>
    <mergeCell ref="I4:I6"/>
    <mergeCell ref="C4:C6"/>
    <mergeCell ref="A4:A6"/>
    <mergeCell ref="B4:B6"/>
    <mergeCell ref="H4:H6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88" firstPageNumber="1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view="pageBreakPreview" zoomScaleNormal="100" zoomScaleSheetLayoutView="100" workbookViewId="0">
      <selection activeCell="M4" sqref="M4:M5"/>
    </sheetView>
  </sheetViews>
  <sheetFormatPr defaultRowHeight="12.75"/>
  <cols>
    <col min="1" max="1" width="5.42578125" style="2" customWidth="1"/>
    <col min="2" max="2" width="4.5703125" style="1" customWidth="1"/>
    <col min="3" max="3" width="8.5703125" customWidth="1"/>
    <col min="4" max="4" width="2.28515625" customWidth="1"/>
    <col min="5" max="5" width="44.28515625" customWidth="1"/>
    <col min="6" max="6" width="11" customWidth="1"/>
    <col min="7" max="12" width="10.140625" hidden="1" customWidth="1"/>
    <col min="13" max="13" width="9.5703125" customWidth="1"/>
    <col min="14" max="14" width="10.28515625" customWidth="1"/>
  </cols>
  <sheetData>
    <row r="1" spans="1:15" ht="14.25">
      <c r="A1" s="373" t="s">
        <v>281</v>
      </c>
      <c r="B1" s="374"/>
      <c r="C1" s="374"/>
      <c r="D1" s="374"/>
      <c r="E1" s="374"/>
      <c r="F1" s="374"/>
    </row>
    <row r="2" spans="1:15" ht="17.100000000000001" customHeight="1">
      <c r="A2" s="392" t="s">
        <v>403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</row>
    <row r="3" spans="1:1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395" t="s">
        <v>242</v>
      </c>
      <c r="G3" s="396"/>
      <c r="H3" s="396"/>
      <c r="I3" s="396"/>
      <c r="J3" s="396"/>
      <c r="K3" s="396"/>
      <c r="L3" s="396"/>
      <c r="M3" s="396"/>
      <c r="N3" s="396"/>
      <c r="O3" s="397"/>
    </row>
    <row r="4" spans="1:15" ht="18.95" customHeight="1">
      <c r="A4" s="376"/>
      <c r="B4" s="376"/>
      <c r="C4" s="376"/>
      <c r="D4" s="380"/>
      <c r="E4" s="386" t="s">
        <v>187</v>
      </c>
      <c r="F4" s="381" t="s">
        <v>336</v>
      </c>
      <c r="G4" s="381" t="s">
        <v>417</v>
      </c>
      <c r="H4" s="381" t="s">
        <v>419</v>
      </c>
      <c r="I4" s="381" t="s">
        <v>420</v>
      </c>
      <c r="J4" s="381" t="s">
        <v>438</v>
      </c>
      <c r="K4" s="381" t="s">
        <v>439</v>
      </c>
      <c r="L4" s="381" t="s">
        <v>440</v>
      </c>
      <c r="M4" s="381" t="s">
        <v>300</v>
      </c>
      <c r="N4" s="390" t="s">
        <v>433</v>
      </c>
      <c r="O4" s="390" t="s">
        <v>429</v>
      </c>
    </row>
    <row r="5" spans="1:1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</row>
    <row r="6" spans="1:15" s="31" customFormat="1" ht="15" customHeight="1">
      <c r="A6" s="250"/>
      <c r="B6" s="138" t="s">
        <v>86</v>
      </c>
      <c r="C6" s="139"/>
      <c r="D6" s="140"/>
      <c r="E6" s="140"/>
      <c r="F6" s="237">
        <f t="shared" ref="F6:N6" si="0">F7+F34+F37+F41+F46+F49</f>
        <v>22620</v>
      </c>
      <c r="G6" s="237">
        <f t="shared" si="0"/>
        <v>6200</v>
      </c>
      <c r="H6" s="237">
        <f t="shared" si="0"/>
        <v>24</v>
      </c>
      <c r="I6" s="237">
        <f>I7+I34+I37+I41+I46+I49</f>
        <v>0</v>
      </c>
      <c r="J6" s="237">
        <f>J7+J34+J37+J41+J46+J49</f>
        <v>0</v>
      </c>
      <c r="K6" s="237">
        <f>K7+K34+K37+K41+K46+K49</f>
        <v>0</v>
      </c>
      <c r="L6" s="237">
        <f>L7+L34+L37+L41+L46+L49</f>
        <v>0</v>
      </c>
      <c r="M6" s="237">
        <f t="shared" si="0"/>
        <v>28844</v>
      </c>
      <c r="N6" s="237">
        <f t="shared" si="0"/>
        <v>12935</v>
      </c>
      <c r="O6" s="339">
        <f>SUM(N6/M6)</f>
        <v>0.44844681736236308</v>
      </c>
    </row>
    <row r="7" spans="1:15" ht="15" customHeight="1">
      <c r="A7" s="142"/>
      <c r="B7" s="155">
        <v>1</v>
      </c>
      <c r="C7" s="159" t="s">
        <v>371</v>
      </c>
      <c r="D7" s="141"/>
      <c r="E7" s="141"/>
      <c r="F7" s="238">
        <f t="shared" ref="F7:N7" si="1">F8+F16+F25</f>
        <v>13650</v>
      </c>
      <c r="G7" s="238">
        <f t="shared" si="1"/>
        <v>6200</v>
      </c>
      <c r="H7" s="238">
        <f t="shared" si="1"/>
        <v>0</v>
      </c>
      <c r="I7" s="238">
        <f t="shared" si="1"/>
        <v>0</v>
      </c>
      <c r="J7" s="238">
        <f t="shared" si="1"/>
        <v>0</v>
      </c>
      <c r="K7" s="238">
        <f t="shared" si="1"/>
        <v>0</v>
      </c>
      <c r="L7" s="238">
        <f t="shared" si="1"/>
        <v>0</v>
      </c>
      <c r="M7" s="238">
        <f t="shared" si="1"/>
        <v>19850</v>
      </c>
      <c r="N7" s="238">
        <f t="shared" si="1"/>
        <v>9334</v>
      </c>
      <c r="O7" s="340">
        <f>SUM(N7/M7)</f>
        <v>0.47022670025188917</v>
      </c>
    </row>
    <row r="8" spans="1:15" ht="15" customHeight="1">
      <c r="A8" s="142"/>
      <c r="B8" s="150" t="s">
        <v>252</v>
      </c>
      <c r="C8" s="160" t="s">
        <v>246</v>
      </c>
      <c r="D8" s="143" t="s">
        <v>372</v>
      </c>
      <c r="E8" s="143"/>
      <c r="F8" s="63">
        <f>SUM(F9:F15)</f>
        <v>4770</v>
      </c>
      <c r="G8" s="63">
        <f t="shared" ref="G8:M8" si="2">SUM(G9:G15)</f>
        <v>0</v>
      </c>
      <c r="H8" s="63">
        <f t="shared" si="2"/>
        <v>0</v>
      </c>
      <c r="I8" s="63">
        <f t="shared" si="2"/>
        <v>0</v>
      </c>
      <c r="J8" s="63">
        <f t="shared" si="2"/>
        <v>0</v>
      </c>
      <c r="K8" s="63">
        <f t="shared" si="2"/>
        <v>0</v>
      </c>
      <c r="L8" s="63">
        <f t="shared" si="2"/>
        <v>0</v>
      </c>
      <c r="M8" s="63">
        <f t="shared" si="2"/>
        <v>4770</v>
      </c>
      <c r="N8" s="341">
        <f>SUM(N9:N15)</f>
        <v>1027</v>
      </c>
      <c r="O8" s="342">
        <f>SUM(N8/M8)</f>
        <v>0.21530398322851152</v>
      </c>
    </row>
    <row r="9" spans="1:15" ht="15" customHeight="1">
      <c r="A9" s="142">
        <v>41</v>
      </c>
      <c r="B9" s="142"/>
      <c r="C9" s="148"/>
      <c r="D9" s="146" t="s">
        <v>24</v>
      </c>
      <c r="E9" s="144" t="s">
        <v>94</v>
      </c>
      <c r="F9" s="48">
        <v>400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f t="shared" ref="M9:M15" si="3">SUM(F9:L9)</f>
        <v>400</v>
      </c>
      <c r="N9" s="343">
        <v>134</v>
      </c>
      <c r="O9" s="344">
        <f>SUM(N9/M9)</f>
        <v>0.33500000000000002</v>
      </c>
    </row>
    <row r="10" spans="1:15" ht="15" customHeight="1">
      <c r="A10" s="142">
        <v>41</v>
      </c>
      <c r="B10" s="142"/>
      <c r="C10" s="148"/>
      <c r="D10" s="146" t="s">
        <v>25</v>
      </c>
      <c r="E10" s="144" t="s">
        <v>189</v>
      </c>
      <c r="F10" s="48">
        <v>50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f t="shared" si="3"/>
        <v>50</v>
      </c>
      <c r="N10" s="343">
        <v>23</v>
      </c>
      <c r="O10" s="344">
        <f t="shared" ref="O10:O15" si="4">SUM(N10/M10)</f>
        <v>0.46</v>
      </c>
    </row>
    <row r="11" spans="1:15" ht="15" customHeight="1">
      <c r="A11" s="142">
        <v>41</v>
      </c>
      <c r="B11" s="142"/>
      <c r="C11" s="148"/>
      <c r="D11" s="146" t="s">
        <v>26</v>
      </c>
      <c r="E11" s="147" t="s">
        <v>190</v>
      </c>
      <c r="F11" s="48">
        <v>200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f t="shared" si="3"/>
        <v>200</v>
      </c>
      <c r="N11" s="343">
        <v>24</v>
      </c>
      <c r="O11" s="344">
        <f t="shared" si="4"/>
        <v>0.12</v>
      </c>
    </row>
    <row r="12" spans="1:15" ht="15" customHeight="1">
      <c r="A12" s="142">
        <v>41</v>
      </c>
      <c r="B12" s="142"/>
      <c r="C12" s="148"/>
      <c r="D12" s="384" t="s">
        <v>27</v>
      </c>
      <c r="E12" s="147" t="s">
        <v>95</v>
      </c>
      <c r="F12" s="48">
        <v>1200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f t="shared" si="3"/>
        <v>1200</v>
      </c>
      <c r="N12" s="343">
        <v>226</v>
      </c>
      <c r="O12" s="344">
        <f t="shared" si="4"/>
        <v>0.18833333333333332</v>
      </c>
    </row>
    <row r="13" spans="1:15" ht="15" customHeight="1">
      <c r="A13" s="142">
        <v>41</v>
      </c>
      <c r="B13" s="142"/>
      <c r="C13" s="148"/>
      <c r="D13" s="385"/>
      <c r="E13" s="147" t="s">
        <v>188</v>
      </c>
      <c r="F13" s="48">
        <v>420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f t="shared" si="3"/>
        <v>420</v>
      </c>
      <c r="N13" s="343">
        <v>80</v>
      </c>
      <c r="O13" s="344">
        <f t="shared" si="4"/>
        <v>0.19047619047619047</v>
      </c>
    </row>
    <row r="14" spans="1:15" s="70" customFormat="1" ht="15" customHeight="1">
      <c r="A14" s="142">
        <v>41</v>
      </c>
      <c r="B14" s="142"/>
      <c r="C14" s="148"/>
      <c r="D14" s="146" t="s">
        <v>44</v>
      </c>
      <c r="E14" s="147" t="s">
        <v>151</v>
      </c>
      <c r="F14" s="48">
        <v>500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f t="shared" si="3"/>
        <v>500</v>
      </c>
      <c r="N14" s="343">
        <v>0</v>
      </c>
      <c r="O14" s="344">
        <f t="shared" si="4"/>
        <v>0</v>
      </c>
    </row>
    <row r="15" spans="1:15" ht="15" customHeight="1">
      <c r="A15" s="142">
        <v>41</v>
      </c>
      <c r="B15" s="142"/>
      <c r="C15" s="148"/>
      <c r="D15" s="146" t="s">
        <v>46</v>
      </c>
      <c r="E15" s="147" t="s">
        <v>96</v>
      </c>
      <c r="F15" s="48">
        <v>2000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f t="shared" si="3"/>
        <v>2000</v>
      </c>
      <c r="N15" s="343">
        <v>540</v>
      </c>
      <c r="O15" s="344">
        <f t="shared" si="4"/>
        <v>0.27</v>
      </c>
    </row>
    <row r="16" spans="1:15" ht="15" customHeight="1">
      <c r="A16" s="142"/>
      <c r="B16" s="150" t="s">
        <v>251</v>
      </c>
      <c r="C16" s="160" t="s">
        <v>246</v>
      </c>
      <c r="D16" s="143" t="s">
        <v>373</v>
      </c>
      <c r="E16" s="158"/>
      <c r="F16" s="163">
        <f>SUM(F17:F24)</f>
        <v>8120</v>
      </c>
      <c r="G16" s="163">
        <f t="shared" ref="G16:M16" si="5">SUM(G17:G24)</f>
        <v>6200</v>
      </c>
      <c r="H16" s="163">
        <f t="shared" si="5"/>
        <v>0</v>
      </c>
      <c r="I16" s="163">
        <f t="shared" si="5"/>
        <v>0</v>
      </c>
      <c r="J16" s="163">
        <f t="shared" si="5"/>
        <v>0</v>
      </c>
      <c r="K16" s="163">
        <f t="shared" si="5"/>
        <v>0</v>
      </c>
      <c r="L16" s="163">
        <f t="shared" si="5"/>
        <v>0</v>
      </c>
      <c r="M16" s="163">
        <f t="shared" si="5"/>
        <v>14320</v>
      </c>
      <c r="N16" s="163">
        <f>SUM(N17:N24)</f>
        <v>8263</v>
      </c>
      <c r="O16" s="342">
        <f>SUM(N16/M16)</f>
        <v>0.57702513966480451</v>
      </c>
    </row>
    <row r="17" spans="1:15" ht="15" customHeight="1">
      <c r="A17" s="142">
        <v>41</v>
      </c>
      <c r="B17" s="142"/>
      <c r="C17" s="152"/>
      <c r="D17" s="151">
        <v>1</v>
      </c>
      <c r="E17" s="144" t="s">
        <v>243</v>
      </c>
      <c r="F17" s="48">
        <v>600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f t="shared" ref="M17:M24" si="6">SUM(F17:L17)</f>
        <v>600</v>
      </c>
      <c r="N17" s="48">
        <v>289</v>
      </c>
      <c r="O17" s="344">
        <f>SUM(N17/M17)</f>
        <v>0.48166666666666669</v>
      </c>
    </row>
    <row r="18" spans="1:15" ht="15" customHeight="1">
      <c r="A18" s="142">
        <v>41</v>
      </c>
      <c r="B18" s="142"/>
      <c r="C18" s="152"/>
      <c r="D18" s="151">
        <v>2</v>
      </c>
      <c r="E18" s="144" t="s">
        <v>189</v>
      </c>
      <c r="F18" s="48">
        <v>100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f t="shared" si="6"/>
        <v>100</v>
      </c>
      <c r="N18" s="48">
        <v>28</v>
      </c>
      <c r="O18" s="344">
        <f t="shared" ref="O18:O24" si="7">SUM(N18/M18)</f>
        <v>0.28000000000000003</v>
      </c>
    </row>
    <row r="19" spans="1:15" ht="15" customHeight="1">
      <c r="A19" s="142">
        <v>41</v>
      </c>
      <c r="B19" s="142"/>
      <c r="C19" s="152"/>
      <c r="D19" s="151">
        <v>3</v>
      </c>
      <c r="E19" s="147" t="s">
        <v>190</v>
      </c>
      <c r="F19" s="48">
        <v>200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f t="shared" si="6"/>
        <v>200</v>
      </c>
      <c r="N19" s="48">
        <v>103</v>
      </c>
      <c r="O19" s="344">
        <f t="shared" si="7"/>
        <v>0.51500000000000001</v>
      </c>
    </row>
    <row r="20" spans="1:15" ht="15" customHeight="1">
      <c r="A20" s="142">
        <v>41</v>
      </c>
      <c r="B20" s="142"/>
      <c r="C20" s="152"/>
      <c r="D20" s="384" t="s">
        <v>27</v>
      </c>
      <c r="E20" s="147" t="s">
        <v>95</v>
      </c>
      <c r="F20" s="48">
        <v>1200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f t="shared" si="6"/>
        <v>1200</v>
      </c>
      <c r="N20" s="48">
        <v>550</v>
      </c>
      <c r="O20" s="344">
        <f t="shared" si="7"/>
        <v>0.45833333333333331</v>
      </c>
    </row>
    <row r="21" spans="1:15" ht="15" customHeight="1">
      <c r="A21" s="142">
        <v>41</v>
      </c>
      <c r="B21" s="142"/>
      <c r="C21" s="148"/>
      <c r="D21" s="385"/>
      <c r="E21" s="147" t="s">
        <v>188</v>
      </c>
      <c r="F21" s="48">
        <v>420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f t="shared" si="6"/>
        <v>420</v>
      </c>
      <c r="N21" s="48">
        <v>117</v>
      </c>
      <c r="O21" s="344">
        <f t="shared" si="7"/>
        <v>0.27857142857142858</v>
      </c>
    </row>
    <row r="22" spans="1:15" ht="15" customHeight="1">
      <c r="A22" s="142">
        <v>41</v>
      </c>
      <c r="B22" s="142"/>
      <c r="C22" s="152"/>
      <c r="D22" s="151">
        <v>6</v>
      </c>
      <c r="E22" s="147" t="s">
        <v>191</v>
      </c>
      <c r="F22" s="48">
        <v>600</v>
      </c>
      <c r="G22" s="48">
        <v>1200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f t="shared" si="6"/>
        <v>1800</v>
      </c>
      <c r="N22" s="48">
        <v>797</v>
      </c>
      <c r="O22" s="344">
        <f t="shared" si="7"/>
        <v>0.44277777777777777</v>
      </c>
    </row>
    <row r="23" spans="1:15" ht="15" customHeight="1">
      <c r="A23" s="142">
        <v>41</v>
      </c>
      <c r="B23" s="142"/>
      <c r="C23" s="152"/>
      <c r="D23" s="151">
        <v>7</v>
      </c>
      <c r="E23" s="147" t="s">
        <v>96</v>
      </c>
      <c r="F23" s="48">
        <v>4500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f t="shared" si="6"/>
        <v>4500</v>
      </c>
      <c r="N23" s="48">
        <v>1311</v>
      </c>
      <c r="O23" s="344">
        <f t="shared" si="7"/>
        <v>0.29133333333333333</v>
      </c>
    </row>
    <row r="24" spans="1:15" s="70" customFormat="1" ht="15" customHeight="1">
      <c r="A24" s="142">
        <v>41</v>
      </c>
      <c r="B24" s="142"/>
      <c r="C24" s="152"/>
      <c r="D24" s="151">
        <v>8</v>
      </c>
      <c r="E24" s="147" t="s">
        <v>151</v>
      </c>
      <c r="F24" s="48">
        <v>500</v>
      </c>
      <c r="G24" s="48">
        <v>5000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f t="shared" si="6"/>
        <v>5500</v>
      </c>
      <c r="N24" s="48">
        <v>5068</v>
      </c>
      <c r="O24" s="344">
        <f t="shared" si="7"/>
        <v>0.92145454545454542</v>
      </c>
    </row>
    <row r="25" spans="1:15" s="70" customFormat="1" ht="15" customHeight="1">
      <c r="A25" s="301"/>
      <c r="B25" s="150" t="s">
        <v>375</v>
      </c>
      <c r="C25" s="160" t="s">
        <v>246</v>
      </c>
      <c r="D25" s="143" t="s">
        <v>374</v>
      </c>
      <c r="E25" s="158"/>
      <c r="F25" s="163">
        <f t="shared" ref="F25:N25" si="8">SUM(F26:F33)</f>
        <v>760</v>
      </c>
      <c r="G25" s="163">
        <f t="shared" si="8"/>
        <v>0</v>
      </c>
      <c r="H25" s="163">
        <f t="shared" si="8"/>
        <v>0</v>
      </c>
      <c r="I25" s="163">
        <f t="shared" si="8"/>
        <v>0</v>
      </c>
      <c r="J25" s="163">
        <f t="shared" si="8"/>
        <v>0</v>
      </c>
      <c r="K25" s="163">
        <f t="shared" si="8"/>
        <v>0</v>
      </c>
      <c r="L25" s="163">
        <f t="shared" si="8"/>
        <v>0</v>
      </c>
      <c r="M25" s="163">
        <f t="shared" si="8"/>
        <v>760</v>
      </c>
      <c r="N25" s="163">
        <f t="shared" si="8"/>
        <v>44</v>
      </c>
      <c r="O25" s="342">
        <f>SUM(N25/M25)</f>
        <v>5.7894736842105263E-2</v>
      </c>
    </row>
    <row r="26" spans="1:15" s="70" customFormat="1" ht="15" customHeight="1">
      <c r="A26" s="301">
        <v>41</v>
      </c>
      <c r="B26" s="142"/>
      <c r="C26" s="152"/>
      <c r="D26" s="302">
        <v>1</v>
      </c>
      <c r="E26" s="144" t="s">
        <v>243</v>
      </c>
      <c r="F26" s="48">
        <v>100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f t="shared" ref="M26:M33" si="9">SUM(F26:L26)</f>
        <v>100</v>
      </c>
      <c r="N26" s="48">
        <v>0</v>
      </c>
      <c r="O26" s="344">
        <v>0</v>
      </c>
    </row>
    <row r="27" spans="1:15" s="70" customFormat="1" ht="15" customHeight="1">
      <c r="A27" s="301">
        <v>41</v>
      </c>
      <c r="B27" s="142"/>
      <c r="C27" s="152"/>
      <c r="D27" s="302">
        <v>2</v>
      </c>
      <c r="E27" s="144" t="s">
        <v>189</v>
      </c>
      <c r="F27" s="48">
        <v>10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f t="shared" si="9"/>
        <v>10</v>
      </c>
      <c r="N27" s="48">
        <v>0</v>
      </c>
      <c r="O27" s="344">
        <v>0</v>
      </c>
    </row>
    <row r="28" spans="1:15" s="70" customFormat="1" ht="15" customHeight="1">
      <c r="A28" s="301">
        <v>41</v>
      </c>
      <c r="B28" s="142"/>
      <c r="C28" s="152"/>
      <c r="D28" s="302">
        <v>3</v>
      </c>
      <c r="E28" s="147" t="s">
        <v>190</v>
      </c>
      <c r="F28" s="48">
        <v>50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f t="shared" si="9"/>
        <v>50</v>
      </c>
      <c r="N28" s="48">
        <v>0</v>
      </c>
      <c r="O28" s="344">
        <f>SUM(N28/M28)</f>
        <v>0</v>
      </c>
    </row>
    <row r="29" spans="1:15" s="70" customFormat="1" ht="15" customHeight="1">
      <c r="A29" s="301">
        <v>41</v>
      </c>
      <c r="B29" s="142"/>
      <c r="C29" s="152"/>
      <c r="D29" s="384" t="s">
        <v>27</v>
      </c>
      <c r="E29" s="147" t="s">
        <v>95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f t="shared" si="9"/>
        <v>0</v>
      </c>
      <c r="N29" s="48">
        <v>0</v>
      </c>
      <c r="O29" s="344">
        <v>0</v>
      </c>
    </row>
    <row r="30" spans="1:15" s="70" customFormat="1" ht="15" customHeight="1">
      <c r="A30" s="301">
        <v>41</v>
      </c>
      <c r="B30" s="142"/>
      <c r="C30" s="148"/>
      <c r="D30" s="385"/>
      <c r="E30" s="147" t="s">
        <v>188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f t="shared" si="9"/>
        <v>0</v>
      </c>
      <c r="N30" s="48">
        <v>0</v>
      </c>
      <c r="O30" s="344">
        <v>0</v>
      </c>
    </row>
    <row r="31" spans="1:15" s="70" customFormat="1" ht="15" customHeight="1">
      <c r="A31" s="301">
        <v>41</v>
      </c>
      <c r="B31" s="142"/>
      <c r="C31" s="152"/>
      <c r="D31" s="302">
        <v>5</v>
      </c>
      <c r="E31" s="147" t="s">
        <v>323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f t="shared" si="9"/>
        <v>0</v>
      </c>
      <c r="N31" s="48">
        <v>0</v>
      </c>
      <c r="O31" s="344">
        <v>0</v>
      </c>
    </row>
    <row r="32" spans="1:15" s="70" customFormat="1" ht="15" customHeight="1">
      <c r="A32" s="301">
        <v>41</v>
      </c>
      <c r="B32" s="142"/>
      <c r="C32" s="152"/>
      <c r="D32" s="302">
        <v>7</v>
      </c>
      <c r="E32" s="147" t="s">
        <v>96</v>
      </c>
      <c r="F32" s="48">
        <v>100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f t="shared" si="9"/>
        <v>100</v>
      </c>
      <c r="N32" s="48">
        <v>44</v>
      </c>
      <c r="O32" s="344">
        <f>SUM(N32/M32)</f>
        <v>0.44</v>
      </c>
    </row>
    <row r="33" spans="1:15" s="70" customFormat="1" ht="15" customHeight="1">
      <c r="A33" s="301">
        <v>41</v>
      </c>
      <c r="B33" s="142"/>
      <c r="C33" s="152"/>
      <c r="D33" s="302">
        <v>8</v>
      </c>
      <c r="E33" s="147" t="s">
        <v>392</v>
      </c>
      <c r="F33" s="48">
        <v>500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f t="shared" si="9"/>
        <v>500</v>
      </c>
      <c r="N33" s="48">
        <v>0</v>
      </c>
      <c r="O33" s="344">
        <v>0</v>
      </c>
    </row>
    <row r="34" spans="1:15" s="70" customFormat="1" ht="15" customHeight="1">
      <c r="A34" s="142"/>
      <c r="B34" s="155">
        <v>2</v>
      </c>
      <c r="C34" s="325" t="s">
        <v>405</v>
      </c>
      <c r="D34" s="326"/>
      <c r="E34" s="327"/>
      <c r="F34" s="16">
        <f t="shared" ref="F34:M34" si="10">SUM(F35)</f>
        <v>50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>SUM(J35)</f>
        <v>0</v>
      </c>
      <c r="K34" s="16">
        <f>SUM(K35)</f>
        <v>0</v>
      </c>
      <c r="L34" s="16">
        <f>SUM(L35)</f>
        <v>0</v>
      </c>
      <c r="M34" s="16">
        <f t="shared" si="10"/>
        <v>50</v>
      </c>
      <c r="N34" s="16">
        <f>SUM(N35)</f>
        <v>18</v>
      </c>
      <c r="O34" s="340">
        <f t="shared" ref="O34:O45" si="11">SUM(N34/M34)</f>
        <v>0.36</v>
      </c>
    </row>
    <row r="35" spans="1:15" s="70" customFormat="1" ht="15" customHeight="1">
      <c r="A35" s="142"/>
      <c r="B35" s="150" t="s">
        <v>406</v>
      </c>
      <c r="C35" s="115" t="s">
        <v>245</v>
      </c>
      <c r="D35" s="388" t="s">
        <v>103</v>
      </c>
      <c r="E35" s="389"/>
      <c r="F35" s="286">
        <f t="shared" ref="F35:M35" si="12">SUM(F36:F36)</f>
        <v>50</v>
      </c>
      <c r="G35" s="286">
        <f t="shared" si="12"/>
        <v>0</v>
      </c>
      <c r="H35" s="286">
        <f t="shared" si="12"/>
        <v>0</v>
      </c>
      <c r="I35" s="286">
        <f t="shared" si="12"/>
        <v>0</v>
      </c>
      <c r="J35" s="286">
        <f>SUM(J36:J36)</f>
        <v>0</v>
      </c>
      <c r="K35" s="286">
        <f>SUM(K36:K36)</f>
        <v>0</v>
      </c>
      <c r="L35" s="286">
        <f>SUM(L36:L36)</f>
        <v>0</v>
      </c>
      <c r="M35" s="286">
        <f t="shared" si="12"/>
        <v>50</v>
      </c>
      <c r="N35" s="286">
        <f>N36</f>
        <v>18</v>
      </c>
      <c r="O35" s="342">
        <f t="shared" si="11"/>
        <v>0.36</v>
      </c>
    </row>
    <row r="36" spans="1:15" s="70" customFormat="1" ht="15" customHeight="1">
      <c r="A36" s="142">
        <v>41</v>
      </c>
      <c r="B36" s="153"/>
      <c r="C36" s="148"/>
      <c r="D36" s="146" t="s">
        <v>24</v>
      </c>
      <c r="E36" s="144" t="s">
        <v>407</v>
      </c>
      <c r="F36" s="48">
        <v>50</v>
      </c>
      <c r="G36" s="48">
        <v>0</v>
      </c>
      <c r="H36" s="48"/>
      <c r="I36" s="48"/>
      <c r="J36" s="48">
        <v>0</v>
      </c>
      <c r="K36" s="48">
        <v>0</v>
      </c>
      <c r="L36" s="48">
        <v>0</v>
      </c>
      <c r="M36" s="48">
        <f>SUM(F36:L36)</f>
        <v>50</v>
      </c>
      <c r="N36" s="176">
        <v>18</v>
      </c>
      <c r="O36" s="344">
        <f t="shared" si="11"/>
        <v>0.36</v>
      </c>
    </row>
    <row r="37" spans="1:15" ht="15" customHeight="1">
      <c r="A37" s="142"/>
      <c r="B37" s="165">
        <v>4</v>
      </c>
      <c r="C37" s="61" t="s">
        <v>122</v>
      </c>
      <c r="D37" s="17"/>
      <c r="E37" s="17"/>
      <c r="F37" s="16">
        <f t="shared" ref="F37:M37" si="13">F38</f>
        <v>6700</v>
      </c>
      <c r="G37" s="16">
        <f t="shared" si="13"/>
        <v>0</v>
      </c>
      <c r="H37" s="16">
        <f t="shared" si="13"/>
        <v>-25</v>
      </c>
      <c r="I37" s="16">
        <f t="shared" si="13"/>
        <v>0</v>
      </c>
      <c r="J37" s="16">
        <f t="shared" si="13"/>
        <v>0</v>
      </c>
      <c r="K37" s="16">
        <f t="shared" si="13"/>
        <v>0</v>
      </c>
      <c r="L37" s="16">
        <f t="shared" si="13"/>
        <v>0</v>
      </c>
      <c r="M37" s="16">
        <f t="shared" si="13"/>
        <v>6675</v>
      </c>
      <c r="N37" s="16">
        <f>N38</f>
        <v>3336</v>
      </c>
      <c r="O37" s="340">
        <f t="shared" si="11"/>
        <v>0.49977528089887641</v>
      </c>
    </row>
    <row r="38" spans="1:15" ht="15" customHeight="1">
      <c r="A38" s="142"/>
      <c r="B38" s="264" t="s">
        <v>250</v>
      </c>
      <c r="C38" s="168" t="s">
        <v>342</v>
      </c>
      <c r="D38" s="35" t="s">
        <v>376</v>
      </c>
      <c r="E38" s="35"/>
      <c r="F38" s="39">
        <f>SUM(F39:F40)</f>
        <v>6700</v>
      </c>
      <c r="G38" s="39">
        <f t="shared" ref="G38:M38" si="14">SUM(G39:G40)</f>
        <v>0</v>
      </c>
      <c r="H38" s="39">
        <f t="shared" si="14"/>
        <v>-25</v>
      </c>
      <c r="I38" s="39">
        <f t="shared" si="14"/>
        <v>0</v>
      </c>
      <c r="J38" s="39">
        <f t="shared" si="14"/>
        <v>0</v>
      </c>
      <c r="K38" s="39">
        <f t="shared" si="14"/>
        <v>0</v>
      </c>
      <c r="L38" s="39">
        <f t="shared" si="14"/>
        <v>0</v>
      </c>
      <c r="M38" s="39">
        <f t="shared" si="14"/>
        <v>6675</v>
      </c>
      <c r="N38" s="39">
        <f>SUM(N39:N40)</f>
        <v>3336</v>
      </c>
      <c r="O38" s="342">
        <f t="shared" si="11"/>
        <v>0.49977528089887641</v>
      </c>
    </row>
    <row r="39" spans="1:15" ht="15" customHeight="1">
      <c r="A39" s="142">
        <v>111</v>
      </c>
      <c r="B39" s="171"/>
      <c r="C39" s="172"/>
      <c r="D39" s="33">
        <v>1</v>
      </c>
      <c r="E39" s="24" t="s">
        <v>123</v>
      </c>
      <c r="F39" s="51">
        <v>4965</v>
      </c>
      <c r="G39" s="51">
        <v>0</v>
      </c>
      <c r="H39" s="51">
        <v>-19</v>
      </c>
      <c r="I39" s="51">
        <v>0</v>
      </c>
      <c r="J39" s="51">
        <v>0</v>
      </c>
      <c r="K39" s="51">
        <v>0</v>
      </c>
      <c r="L39" s="51">
        <v>0</v>
      </c>
      <c r="M39" s="51">
        <f>SUM(F39:L39)</f>
        <v>4946</v>
      </c>
      <c r="N39" s="51">
        <v>2472</v>
      </c>
      <c r="O39" s="344">
        <f t="shared" si="11"/>
        <v>0.49979781641730692</v>
      </c>
    </row>
    <row r="40" spans="1:15" ht="15" customHeight="1">
      <c r="A40" s="142">
        <v>111</v>
      </c>
      <c r="B40" s="171"/>
      <c r="C40" s="172"/>
      <c r="D40" s="33">
        <v>2</v>
      </c>
      <c r="E40" s="33" t="s">
        <v>51</v>
      </c>
      <c r="F40" s="51">
        <v>1735</v>
      </c>
      <c r="G40" s="51">
        <v>0</v>
      </c>
      <c r="H40" s="51">
        <v>-6</v>
      </c>
      <c r="I40" s="51">
        <v>0</v>
      </c>
      <c r="J40" s="51">
        <v>0</v>
      </c>
      <c r="K40" s="51">
        <v>0</v>
      </c>
      <c r="L40" s="51">
        <v>0</v>
      </c>
      <c r="M40" s="51">
        <f>SUM(F40:L40)</f>
        <v>1729</v>
      </c>
      <c r="N40" s="51">
        <v>864</v>
      </c>
      <c r="O40" s="344">
        <f t="shared" si="11"/>
        <v>0.49971081550028917</v>
      </c>
    </row>
    <row r="41" spans="1:15" ht="15" customHeight="1">
      <c r="A41" s="161"/>
      <c r="B41" s="165">
        <v>5</v>
      </c>
      <c r="C41" s="387" t="s">
        <v>124</v>
      </c>
      <c r="D41" s="387"/>
      <c r="E41" s="387"/>
      <c r="F41" s="16">
        <f>SUM(F42+F44)</f>
        <v>2000</v>
      </c>
      <c r="G41" s="16">
        <f t="shared" ref="G41:N41" si="15">SUM(G42+G44)</f>
        <v>0</v>
      </c>
      <c r="H41" s="16">
        <f t="shared" si="15"/>
        <v>49</v>
      </c>
      <c r="I41" s="16">
        <f>SUM(I42+I44)</f>
        <v>0</v>
      </c>
      <c r="J41" s="16">
        <f>SUM(J42+J44)</f>
        <v>0</v>
      </c>
      <c r="K41" s="16">
        <f>SUM(K42+K44)</f>
        <v>0</v>
      </c>
      <c r="L41" s="16">
        <f>SUM(L42+L44)</f>
        <v>0</v>
      </c>
      <c r="M41" s="16">
        <f t="shared" si="15"/>
        <v>2049</v>
      </c>
      <c r="N41" s="16">
        <f t="shared" si="15"/>
        <v>247</v>
      </c>
      <c r="O41" s="340">
        <f t="shared" si="11"/>
        <v>0.12054660810151294</v>
      </c>
    </row>
    <row r="42" spans="1:15" ht="15" customHeight="1">
      <c r="A42" s="153"/>
      <c r="B42" s="170" t="s">
        <v>249</v>
      </c>
      <c r="C42" s="168" t="s">
        <v>247</v>
      </c>
      <c r="D42" s="173" t="s">
        <v>125</v>
      </c>
      <c r="E42" s="164"/>
      <c r="F42" s="286">
        <f t="shared" ref="F42:N42" si="16">SUM(F43:F43)</f>
        <v>2000</v>
      </c>
      <c r="G42" s="286">
        <f t="shared" si="16"/>
        <v>0</v>
      </c>
      <c r="H42" s="286">
        <f t="shared" si="16"/>
        <v>0</v>
      </c>
      <c r="I42" s="286">
        <f t="shared" si="16"/>
        <v>0</v>
      </c>
      <c r="J42" s="286">
        <f t="shared" si="16"/>
        <v>0</v>
      </c>
      <c r="K42" s="286">
        <f t="shared" si="16"/>
        <v>0</v>
      </c>
      <c r="L42" s="286">
        <f t="shared" si="16"/>
        <v>0</v>
      </c>
      <c r="M42" s="286">
        <f t="shared" si="16"/>
        <v>2000</v>
      </c>
      <c r="N42" s="286">
        <f t="shared" si="16"/>
        <v>198</v>
      </c>
      <c r="O42" s="342">
        <f t="shared" si="11"/>
        <v>9.9000000000000005E-2</v>
      </c>
    </row>
    <row r="43" spans="1:15" ht="15" customHeight="1">
      <c r="A43" s="162">
        <v>41</v>
      </c>
      <c r="B43" s="174"/>
      <c r="C43" s="174"/>
      <c r="D43" s="307">
        <v>1</v>
      </c>
      <c r="E43" s="24" t="s">
        <v>244</v>
      </c>
      <c r="F43" s="176">
        <v>2000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f>SUM(F43:L43)</f>
        <v>2000</v>
      </c>
      <c r="N43" s="176">
        <v>198</v>
      </c>
      <c r="O43" s="344">
        <f t="shared" si="11"/>
        <v>9.9000000000000005E-2</v>
      </c>
    </row>
    <row r="44" spans="1:15" ht="15" customHeight="1">
      <c r="A44" s="162"/>
      <c r="B44" s="174"/>
      <c r="C44" s="168" t="s">
        <v>342</v>
      </c>
      <c r="D44" s="35" t="s">
        <v>424</v>
      </c>
      <c r="E44" s="35"/>
      <c r="F44" s="39">
        <f t="shared" ref="F44:L44" si="17">SUM(F45)</f>
        <v>0</v>
      </c>
      <c r="G44" s="39">
        <f t="shared" si="17"/>
        <v>0</v>
      </c>
      <c r="H44" s="39">
        <f t="shared" si="17"/>
        <v>49</v>
      </c>
      <c r="I44" s="39">
        <f t="shared" si="17"/>
        <v>0</v>
      </c>
      <c r="J44" s="39">
        <f t="shared" si="17"/>
        <v>0</v>
      </c>
      <c r="K44" s="39">
        <f t="shared" si="17"/>
        <v>0</v>
      </c>
      <c r="L44" s="39">
        <f t="shared" si="17"/>
        <v>0</v>
      </c>
      <c r="M44" s="286">
        <f>SUM(M45:M45)</f>
        <v>49</v>
      </c>
      <c r="N44" s="286">
        <f>N45</f>
        <v>49</v>
      </c>
      <c r="O44" s="342">
        <f t="shared" si="11"/>
        <v>1</v>
      </c>
    </row>
    <row r="45" spans="1:15" ht="15" customHeight="1">
      <c r="A45" s="162">
        <v>111</v>
      </c>
      <c r="B45" s="174"/>
      <c r="C45" s="174"/>
      <c r="D45" s="307">
        <v>2</v>
      </c>
      <c r="E45" s="24" t="s">
        <v>425</v>
      </c>
      <c r="F45" s="176">
        <v>0</v>
      </c>
      <c r="G45" s="176">
        <v>0</v>
      </c>
      <c r="H45" s="176">
        <v>49</v>
      </c>
      <c r="I45" s="176">
        <v>0</v>
      </c>
      <c r="J45" s="176">
        <v>0</v>
      </c>
      <c r="K45" s="176">
        <v>0</v>
      </c>
      <c r="L45" s="176">
        <v>0</v>
      </c>
      <c r="M45" s="176">
        <f>SUM(F45:L45)</f>
        <v>49</v>
      </c>
      <c r="N45" s="176">
        <v>49</v>
      </c>
      <c r="O45" s="344">
        <f t="shared" si="11"/>
        <v>1</v>
      </c>
    </row>
    <row r="46" spans="1:15" ht="15" customHeight="1">
      <c r="A46" s="161"/>
      <c r="B46" s="165">
        <v>9</v>
      </c>
      <c r="C46" s="166" t="s">
        <v>311</v>
      </c>
      <c r="D46" s="167"/>
      <c r="E46" s="167"/>
      <c r="F46" s="166">
        <f>F47</f>
        <v>200</v>
      </c>
      <c r="G46" s="166">
        <f t="shared" ref="G46:M50" si="18">G47</f>
        <v>0</v>
      </c>
      <c r="H46" s="166">
        <f t="shared" si="18"/>
        <v>0</v>
      </c>
      <c r="I46" s="166">
        <f t="shared" si="18"/>
        <v>0</v>
      </c>
      <c r="J46" s="166">
        <f t="shared" si="18"/>
        <v>0</v>
      </c>
      <c r="K46" s="166">
        <f t="shared" si="18"/>
        <v>0</v>
      </c>
      <c r="L46" s="166">
        <f t="shared" si="18"/>
        <v>0</v>
      </c>
      <c r="M46" s="166">
        <f t="shared" si="18"/>
        <v>200</v>
      </c>
      <c r="N46" s="16">
        <f>SUM(N47)</f>
        <v>0</v>
      </c>
      <c r="O46" s="340">
        <v>0</v>
      </c>
    </row>
    <row r="47" spans="1:15" ht="15" customHeight="1">
      <c r="A47" s="142"/>
      <c r="B47" s="264" t="s">
        <v>312</v>
      </c>
      <c r="C47" s="168" t="s">
        <v>313</v>
      </c>
      <c r="D47" s="35" t="s">
        <v>311</v>
      </c>
      <c r="E47" s="35"/>
      <c r="F47" s="35">
        <f>F48</f>
        <v>200</v>
      </c>
      <c r="G47" s="35">
        <f t="shared" si="18"/>
        <v>0</v>
      </c>
      <c r="H47" s="35">
        <f t="shared" si="18"/>
        <v>0</v>
      </c>
      <c r="I47" s="35">
        <f t="shared" si="18"/>
        <v>0</v>
      </c>
      <c r="J47" s="35">
        <f t="shared" si="18"/>
        <v>0</v>
      </c>
      <c r="K47" s="35">
        <f t="shared" si="18"/>
        <v>0</v>
      </c>
      <c r="L47" s="35">
        <f t="shared" si="18"/>
        <v>0</v>
      </c>
      <c r="M47" s="35">
        <f t="shared" si="18"/>
        <v>200</v>
      </c>
      <c r="N47" s="286">
        <f>N48</f>
        <v>0</v>
      </c>
      <c r="O47" s="342">
        <v>0</v>
      </c>
    </row>
    <row r="48" spans="1:15" ht="15" customHeight="1">
      <c r="A48" s="142">
        <v>41</v>
      </c>
      <c r="B48" s="142"/>
      <c r="C48" s="102"/>
      <c r="D48" s="156">
        <v>2</v>
      </c>
      <c r="E48" s="156" t="s">
        <v>324</v>
      </c>
      <c r="F48" s="23">
        <v>200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f>SUM(F48:L48)</f>
        <v>200</v>
      </c>
      <c r="N48" s="176">
        <v>0</v>
      </c>
      <c r="O48" s="344">
        <v>0</v>
      </c>
    </row>
    <row r="49" spans="1:15" ht="15" customHeight="1">
      <c r="A49" s="161"/>
      <c r="B49" s="165">
        <v>10</v>
      </c>
      <c r="C49" s="166" t="s">
        <v>340</v>
      </c>
      <c r="D49" s="167"/>
      <c r="E49" s="167"/>
      <c r="F49" s="166">
        <f>F50</f>
        <v>20</v>
      </c>
      <c r="G49" s="166">
        <f t="shared" si="18"/>
        <v>0</v>
      </c>
      <c r="H49" s="166">
        <f t="shared" si="18"/>
        <v>0</v>
      </c>
      <c r="I49" s="166">
        <f t="shared" si="18"/>
        <v>0</v>
      </c>
      <c r="J49" s="166">
        <f t="shared" si="18"/>
        <v>0</v>
      </c>
      <c r="K49" s="166">
        <f t="shared" si="18"/>
        <v>0</v>
      </c>
      <c r="L49" s="166">
        <f t="shared" si="18"/>
        <v>0</v>
      </c>
      <c r="M49" s="166">
        <f t="shared" si="18"/>
        <v>20</v>
      </c>
      <c r="N49" s="16">
        <f>SUM(N50)</f>
        <v>0</v>
      </c>
      <c r="O49" s="340">
        <f>SUM(N49/M49)</f>
        <v>0</v>
      </c>
    </row>
    <row r="50" spans="1:15" ht="15" customHeight="1">
      <c r="A50" s="142"/>
      <c r="B50" s="264" t="s">
        <v>341</v>
      </c>
      <c r="C50" s="160" t="s">
        <v>342</v>
      </c>
      <c r="D50" s="382" t="s">
        <v>343</v>
      </c>
      <c r="E50" s="383"/>
      <c r="F50" s="35">
        <f>F51</f>
        <v>20</v>
      </c>
      <c r="G50" s="35">
        <f t="shared" si="18"/>
        <v>0</v>
      </c>
      <c r="H50" s="35">
        <f t="shared" si="18"/>
        <v>0</v>
      </c>
      <c r="I50" s="35">
        <f t="shared" si="18"/>
        <v>0</v>
      </c>
      <c r="J50" s="35">
        <f t="shared" si="18"/>
        <v>0</v>
      </c>
      <c r="K50" s="35">
        <f t="shared" si="18"/>
        <v>0</v>
      </c>
      <c r="L50" s="35">
        <f t="shared" si="18"/>
        <v>0</v>
      </c>
      <c r="M50" s="35">
        <f t="shared" si="18"/>
        <v>20</v>
      </c>
      <c r="N50" s="286">
        <f>N51</f>
        <v>0</v>
      </c>
      <c r="O50" s="342">
        <f>SUM(N50/M50)</f>
        <v>0</v>
      </c>
    </row>
    <row r="51" spans="1:15" ht="15" customHeight="1">
      <c r="A51" s="142">
        <v>41</v>
      </c>
      <c r="B51" s="142"/>
      <c r="C51" s="314"/>
      <c r="D51" s="156" t="s">
        <v>344</v>
      </c>
      <c r="E51" s="156" t="s">
        <v>345</v>
      </c>
      <c r="F51" s="23">
        <v>20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f>SUM(F51:L51)</f>
        <v>20</v>
      </c>
      <c r="N51" s="176">
        <v>0</v>
      </c>
      <c r="O51" s="344">
        <f>SUM(N51/M51)</f>
        <v>0</v>
      </c>
    </row>
    <row r="56" spans="1:15" s="50" customFormat="1" ht="15" customHeight="1"/>
    <row r="57" spans="1:15" ht="15" customHeight="1"/>
    <row r="58" spans="1:15" ht="15" customHeight="1"/>
    <row r="60" spans="1:15">
      <c r="B60" s="59"/>
      <c r="E60" s="58"/>
    </row>
    <row r="61" spans="1:15">
      <c r="E61" s="58"/>
    </row>
    <row r="62" spans="1:15">
      <c r="E62" s="18"/>
    </row>
    <row r="63" spans="1:15">
      <c r="E63" s="18"/>
    </row>
    <row r="64" spans="1:15">
      <c r="E64" s="18"/>
    </row>
  </sheetData>
  <mergeCells count="24">
    <mergeCell ref="N4:N5"/>
    <mergeCell ref="O4:O5"/>
    <mergeCell ref="A2:O2"/>
    <mergeCell ref="F3:O3"/>
    <mergeCell ref="M4:M5"/>
    <mergeCell ref="G4:G5"/>
    <mergeCell ref="L4:L5"/>
    <mergeCell ref="H4:H5"/>
    <mergeCell ref="I4:I5"/>
    <mergeCell ref="J4:J5"/>
    <mergeCell ref="K4:K5"/>
    <mergeCell ref="D50:E50"/>
    <mergeCell ref="D20:D21"/>
    <mergeCell ref="E4:E5"/>
    <mergeCell ref="C41:E41"/>
    <mergeCell ref="D29:D30"/>
    <mergeCell ref="D12:D13"/>
    <mergeCell ref="D35:E35"/>
    <mergeCell ref="A1:F1"/>
    <mergeCell ref="A3:A5"/>
    <mergeCell ref="B3:B5"/>
    <mergeCell ref="C3:C5"/>
    <mergeCell ref="D3:D5"/>
    <mergeCell ref="F4:F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61" firstPageNumber="4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view="pageBreakPreview" zoomScaleNormal="100" zoomScaleSheetLayoutView="100" workbookViewId="0">
      <selection activeCell="M1" sqref="M1"/>
    </sheetView>
  </sheetViews>
  <sheetFormatPr defaultRowHeight="12.75"/>
  <cols>
    <col min="1" max="1" width="5.42578125" style="2" customWidth="1"/>
    <col min="2" max="2" width="4.140625" style="1" customWidth="1"/>
    <col min="3" max="3" width="8.42578125" customWidth="1"/>
    <col min="4" max="4" width="2.28515625" customWidth="1"/>
    <col min="5" max="5" width="37.5703125" customWidth="1"/>
    <col min="6" max="6" width="10.42578125" customWidth="1"/>
    <col min="7" max="11" width="10.42578125" hidden="1" customWidth="1"/>
    <col min="12" max="12" width="10.5703125" hidden="1" customWidth="1"/>
    <col min="13" max="13" width="9.85546875" customWidth="1"/>
    <col min="14" max="14" width="10.42578125" customWidth="1"/>
  </cols>
  <sheetData>
    <row r="1" spans="1:15" ht="14.25">
      <c r="A1" s="398" t="s">
        <v>280</v>
      </c>
      <c r="B1" s="399"/>
      <c r="C1" s="399"/>
      <c r="D1" s="399"/>
      <c r="E1" s="399"/>
      <c r="F1" s="399"/>
    </row>
    <row r="2" spans="1:15" ht="17.100000000000001" customHeight="1">
      <c r="A2" s="392" t="s">
        <v>403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</row>
    <row r="3" spans="1:1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400" t="s">
        <v>242</v>
      </c>
      <c r="G3" s="393"/>
      <c r="H3" s="393"/>
      <c r="I3" s="393"/>
      <c r="J3" s="393"/>
      <c r="K3" s="393"/>
      <c r="L3" s="393"/>
      <c r="M3" s="393"/>
      <c r="N3" s="393"/>
      <c r="O3" s="394"/>
    </row>
    <row r="4" spans="1:15" ht="18.95" customHeight="1">
      <c r="A4" s="376"/>
      <c r="B4" s="376"/>
      <c r="C4" s="376"/>
      <c r="D4" s="380"/>
      <c r="E4" s="386" t="s">
        <v>187</v>
      </c>
      <c r="F4" s="381" t="s">
        <v>336</v>
      </c>
      <c r="G4" s="381" t="s">
        <v>417</v>
      </c>
      <c r="H4" s="381" t="s">
        <v>419</v>
      </c>
      <c r="I4" s="381" t="s">
        <v>420</v>
      </c>
      <c r="J4" s="381" t="s">
        <v>438</v>
      </c>
      <c r="K4" s="381" t="s">
        <v>439</v>
      </c>
      <c r="L4" s="381" t="s">
        <v>440</v>
      </c>
      <c r="M4" s="381" t="s">
        <v>300</v>
      </c>
      <c r="N4" s="390" t="s">
        <v>433</v>
      </c>
      <c r="O4" s="390" t="s">
        <v>429</v>
      </c>
    </row>
    <row r="5" spans="1:1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</row>
    <row r="6" spans="1:15" ht="15" customHeight="1">
      <c r="A6" s="142"/>
      <c r="B6" s="138" t="s">
        <v>117</v>
      </c>
      <c r="C6" s="139"/>
      <c r="D6" s="140"/>
      <c r="E6" s="140"/>
      <c r="F6" s="60">
        <f t="shared" ref="F6:N6" si="0">F9+F12</f>
        <v>300</v>
      </c>
      <c r="G6" s="60">
        <f t="shared" si="0"/>
        <v>0</v>
      </c>
      <c r="H6" s="60">
        <f t="shared" si="0"/>
        <v>0</v>
      </c>
      <c r="I6" s="60">
        <f t="shared" si="0"/>
        <v>0</v>
      </c>
      <c r="J6" s="60">
        <f t="shared" si="0"/>
        <v>0</v>
      </c>
      <c r="K6" s="60">
        <f t="shared" si="0"/>
        <v>0</v>
      </c>
      <c r="L6" s="60">
        <f t="shared" si="0"/>
        <v>0</v>
      </c>
      <c r="M6" s="60">
        <f t="shared" si="0"/>
        <v>300</v>
      </c>
      <c r="N6" s="60">
        <f t="shared" si="0"/>
        <v>0</v>
      </c>
      <c r="O6" s="346">
        <f>SUM(N6/M6)</f>
        <v>0</v>
      </c>
    </row>
    <row r="7" spans="1:15" ht="15" hidden="1" customHeight="1">
      <c r="A7" s="142">
        <v>41</v>
      </c>
      <c r="B7" s="9"/>
      <c r="C7" s="169"/>
      <c r="D7" s="170"/>
      <c r="E7" s="37" t="s">
        <v>152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344">
        <v>0</v>
      </c>
    </row>
    <row r="8" spans="1:15" s="70" customFormat="1" ht="15" hidden="1" customHeight="1">
      <c r="A8" s="142">
        <v>41</v>
      </c>
      <c r="B8" s="9"/>
      <c r="C8" s="169"/>
      <c r="D8" s="170"/>
      <c r="E8" s="37" t="s">
        <v>192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344">
        <v>0</v>
      </c>
    </row>
    <row r="9" spans="1:15" s="70" customFormat="1" ht="15" customHeight="1">
      <c r="A9" s="301"/>
      <c r="B9" s="165">
        <v>1</v>
      </c>
      <c r="C9" s="166" t="s">
        <v>325</v>
      </c>
      <c r="D9" s="167"/>
      <c r="E9" s="167"/>
      <c r="F9" s="16">
        <f>F10</f>
        <v>200</v>
      </c>
      <c r="G9" s="16">
        <f t="shared" ref="G9:N10" si="1">G10</f>
        <v>0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200</v>
      </c>
      <c r="N9" s="16">
        <f t="shared" si="1"/>
        <v>0</v>
      </c>
      <c r="O9" s="347">
        <f t="shared" ref="O9:O14" si="2">SUM(N9/M9)</f>
        <v>0</v>
      </c>
    </row>
    <row r="10" spans="1:15" s="70" customFormat="1" ht="15" customHeight="1">
      <c r="A10" s="301"/>
      <c r="B10" s="117" t="s">
        <v>398</v>
      </c>
      <c r="C10" s="168" t="s">
        <v>248</v>
      </c>
      <c r="D10" s="35" t="s">
        <v>11</v>
      </c>
      <c r="E10" s="36"/>
      <c r="F10" s="11">
        <f>F11</f>
        <v>200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200</v>
      </c>
      <c r="N10" s="11">
        <f t="shared" si="1"/>
        <v>0</v>
      </c>
      <c r="O10" s="342">
        <f t="shared" si="2"/>
        <v>0</v>
      </c>
    </row>
    <row r="11" spans="1:15" s="70" customFormat="1" ht="15" customHeight="1">
      <c r="A11" s="301">
        <v>41</v>
      </c>
      <c r="B11" s="9"/>
      <c r="C11" s="169"/>
      <c r="D11" s="170" t="s">
        <v>24</v>
      </c>
      <c r="E11" s="34" t="s">
        <v>326</v>
      </c>
      <c r="F11" s="48">
        <v>200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f>SUM(F11:L11)</f>
        <v>200</v>
      </c>
      <c r="N11" s="48">
        <v>0</v>
      </c>
      <c r="O11" s="344">
        <f t="shared" si="2"/>
        <v>0</v>
      </c>
    </row>
    <row r="12" spans="1:15" ht="15" customHeight="1">
      <c r="A12" s="142"/>
      <c r="B12" s="165">
        <v>2</v>
      </c>
      <c r="C12" s="166" t="s">
        <v>236</v>
      </c>
      <c r="D12" s="167"/>
      <c r="E12" s="167"/>
      <c r="F12" s="16">
        <f>F13</f>
        <v>100</v>
      </c>
      <c r="G12" s="16">
        <f t="shared" ref="G12:N13" si="3">G13</f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100</v>
      </c>
      <c r="N12" s="16">
        <f t="shared" si="3"/>
        <v>0</v>
      </c>
      <c r="O12" s="347">
        <f t="shared" si="2"/>
        <v>0</v>
      </c>
    </row>
    <row r="13" spans="1:15" ht="15" customHeight="1">
      <c r="A13" s="142"/>
      <c r="B13" s="265" t="s">
        <v>253</v>
      </c>
      <c r="C13" s="168" t="s">
        <v>248</v>
      </c>
      <c r="D13" s="35" t="s">
        <v>11</v>
      </c>
      <c r="E13" s="36"/>
      <c r="F13" s="11">
        <f>F14</f>
        <v>100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100</v>
      </c>
      <c r="N13" s="11">
        <f t="shared" si="3"/>
        <v>0</v>
      </c>
      <c r="O13" s="342">
        <f t="shared" si="2"/>
        <v>0</v>
      </c>
    </row>
    <row r="14" spans="1:15" ht="15" customHeight="1">
      <c r="A14" s="142">
        <v>41</v>
      </c>
      <c r="B14" s="9"/>
      <c r="C14" s="169"/>
      <c r="D14" s="170" t="s">
        <v>24</v>
      </c>
      <c r="E14" s="37" t="s">
        <v>37</v>
      </c>
      <c r="F14" s="48">
        <v>100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f>SUM(F14:L14)</f>
        <v>100</v>
      </c>
      <c r="N14" s="48">
        <v>0</v>
      </c>
      <c r="O14" s="344">
        <f t="shared" si="2"/>
        <v>0</v>
      </c>
    </row>
    <row r="16" spans="1:15">
      <c r="E16" s="58"/>
    </row>
    <row r="17" spans="5:5">
      <c r="E17" s="58"/>
    </row>
    <row r="18" spans="5:5">
      <c r="E18" s="18"/>
    </row>
    <row r="19" spans="5:5">
      <c r="E19" s="18"/>
    </row>
    <row r="20" spans="5:5">
      <c r="E20" s="18"/>
    </row>
  </sheetData>
  <mergeCells count="18">
    <mergeCell ref="A1:F1"/>
    <mergeCell ref="A3:A5"/>
    <mergeCell ref="B3:B5"/>
    <mergeCell ref="C3:C5"/>
    <mergeCell ref="D3:D5"/>
    <mergeCell ref="E4:E5"/>
    <mergeCell ref="F4:F5"/>
    <mergeCell ref="A2:O2"/>
    <mergeCell ref="F3:O3"/>
    <mergeCell ref="G4:G5"/>
    <mergeCell ref="H4:H5"/>
    <mergeCell ref="I4:I5"/>
    <mergeCell ref="J4:J5"/>
    <mergeCell ref="K4:K5"/>
    <mergeCell ref="N4:N5"/>
    <mergeCell ref="O4:O5"/>
    <mergeCell ref="M4:M5"/>
    <mergeCell ref="L4:L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firstPageNumber="6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view="pageBreakPreview" topLeftCell="E1" zoomScaleNormal="100" zoomScaleSheetLayoutView="100" zoomScalePageLayoutView="20" workbookViewId="0">
      <selection activeCell="P1" sqref="P1"/>
    </sheetView>
  </sheetViews>
  <sheetFormatPr defaultRowHeight="30"/>
  <cols>
    <col min="1" max="1" width="6.140625" style="74" customWidth="1"/>
    <col min="2" max="2" width="4.140625" style="74" customWidth="1"/>
    <col min="3" max="3" width="8.140625" style="74" customWidth="1"/>
    <col min="4" max="4" width="3.140625" style="74" customWidth="1"/>
    <col min="5" max="5" width="59.140625" style="74" customWidth="1"/>
    <col min="6" max="6" width="10.85546875" style="74" customWidth="1"/>
    <col min="7" max="11" width="10.28515625" style="74" hidden="1" customWidth="1"/>
    <col min="12" max="12" width="10.85546875" style="74" hidden="1" customWidth="1"/>
    <col min="13" max="13" width="9.42578125" style="74" customWidth="1"/>
    <col min="14" max="14" width="10.5703125" style="74" customWidth="1"/>
    <col min="15" max="15" width="9.140625" style="74"/>
    <col min="16" max="16" width="10.7109375" style="74" customWidth="1"/>
    <col min="17" max="21" width="10.7109375" style="74" hidden="1" customWidth="1"/>
    <col min="22" max="22" width="10.42578125" style="74" hidden="1" customWidth="1"/>
    <col min="23" max="23" width="9.140625" style="74"/>
    <col min="24" max="24" width="9.85546875" style="74" customWidth="1"/>
    <col min="25" max="16384" width="9.140625" style="74"/>
  </cols>
  <sheetData>
    <row r="1" spans="1:25" ht="15.75" customHeight="1">
      <c r="A1" s="398" t="s">
        <v>85</v>
      </c>
      <c r="B1" s="399"/>
      <c r="C1" s="399"/>
      <c r="D1" s="399"/>
      <c r="E1" s="399"/>
    </row>
    <row r="2" spans="1:25" ht="17.100000000000001" customHeight="1">
      <c r="A2" s="392" t="s">
        <v>403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393"/>
      <c r="Q2" s="393"/>
      <c r="R2" s="393"/>
      <c r="S2" s="393"/>
      <c r="T2" s="393"/>
      <c r="U2" s="393"/>
      <c r="V2" s="393"/>
      <c r="W2" s="393"/>
      <c r="X2" s="393"/>
      <c r="Y2" s="394"/>
    </row>
    <row r="3" spans="1:2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395" t="s">
        <v>242</v>
      </c>
      <c r="G3" s="404"/>
      <c r="H3" s="404"/>
      <c r="I3" s="404"/>
      <c r="J3" s="404"/>
      <c r="K3" s="404"/>
      <c r="L3" s="404"/>
      <c r="M3" s="404"/>
      <c r="N3" s="317"/>
      <c r="O3" s="317"/>
      <c r="P3" s="400" t="s">
        <v>29</v>
      </c>
      <c r="Q3" s="393"/>
      <c r="R3" s="393"/>
      <c r="S3" s="393"/>
      <c r="T3" s="393"/>
      <c r="U3" s="393"/>
      <c r="V3" s="393"/>
      <c r="W3" s="393"/>
      <c r="X3" s="393"/>
      <c r="Y3" s="394"/>
    </row>
    <row r="4" spans="1:25" ht="18.95" customHeight="1">
      <c r="A4" s="376"/>
      <c r="B4" s="376"/>
      <c r="C4" s="376"/>
      <c r="D4" s="380"/>
      <c r="E4" s="386" t="s">
        <v>187</v>
      </c>
      <c r="F4" s="381" t="s">
        <v>336</v>
      </c>
      <c r="G4" s="381" t="s">
        <v>417</v>
      </c>
      <c r="H4" s="381" t="s">
        <v>419</v>
      </c>
      <c r="I4" s="381" t="s">
        <v>420</v>
      </c>
      <c r="J4" s="381" t="s">
        <v>438</v>
      </c>
      <c r="K4" s="381" t="s">
        <v>439</v>
      </c>
      <c r="L4" s="381" t="s">
        <v>440</v>
      </c>
      <c r="M4" s="381" t="s">
        <v>300</v>
      </c>
      <c r="N4" s="390" t="s">
        <v>433</v>
      </c>
      <c r="O4" s="390" t="s">
        <v>429</v>
      </c>
      <c r="P4" s="391" t="s">
        <v>336</v>
      </c>
      <c r="Q4" s="391" t="s">
        <v>417</v>
      </c>
      <c r="R4" s="391" t="s">
        <v>419</v>
      </c>
      <c r="S4" s="391" t="s">
        <v>420</v>
      </c>
      <c r="T4" s="381" t="s">
        <v>438</v>
      </c>
      <c r="U4" s="381" t="s">
        <v>439</v>
      </c>
      <c r="V4" s="381" t="s">
        <v>440</v>
      </c>
      <c r="W4" s="391" t="s">
        <v>300</v>
      </c>
      <c r="X4" s="390" t="s">
        <v>433</v>
      </c>
      <c r="Y4" s="390" t="s">
        <v>429</v>
      </c>
    </row>
    <row r="5" spans="1:2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  <c r="P5" s="381"/>
      <c r="Q5" s="381"/>
      <c r="R5" s="381"/>
      <c r="S5" s="381"/>
      <c r="T5" s="381"/>
      <c r="U5" s="381"/>
      <c r="V5" s="381"/>
      <c r="W5" s="381"/>
      <c r="X5" s="391"/>
      <c r="Y5" s="391"/>
    </row>
    <row r="6" spans="1:25" ht="15" customHeight="1">
      <c r="A6" s="116"/>
      <c r="B6" s="26" t="s">
        <v>101</v>
      </c>
      <c r="C6" s="54"/>
      <c r="D6" s="194"/>
      <c r="E6" s="195"/>
      <c r="F6" s="239">
        <f t="shared" ref="F6:M6" si="0">SUM(F7+F29)</f>
        <v>7500</v>
      </c>
      <c r="G6" s="239">
        <f t="shared" si="0"/>
        <v>0</v>
      </c>
      <c r="H6" s="239">
        <f t="shared" si="0"/>
        <v>0</v>
      </c>
      <c r="I6" s="239">
        <f t="shared" si="0"/>
        <v>0</v>
      </c>
      <c r="J6" s="239">
        <f t="shared" si="0"/>
        <v>0</v>
      </c>
      <c r="K6" s="239">
        <f t="shared" si="0"/>
        <v>0</v>
      </c>
      <c r="L6" s="239">
        <f t="shared" si="0"/>
        <v>0</v>
      </c>
      <c r="M6" s="239">
        <f t="shared" si="0"/>
        <v>7500</v>
      </c>
      <c r="N6" s="239">
        <f>N7</f>
        <v>0</v>
      </c>
      <c r="O6" s="348">
        <f>SUM(N6/M6)</f>
        <v>0</v>
      </c>
      <c r="P6" s="239">
        <f t="shared" ref="P6:W6" si="1">SUM(P7+P29)</f>
        <v>30000</v>
      </c>
      <c r="Q6" s="239">
        <f t="shared" si="1"/>
        <v>0</v>
      </c>
      <c r="R6" s="239">
        <f t="shared" si="1"/>
        <v>0</v>
      </c>
      <c r="S6" s="239">
        <f t="shared" si="1"/>
        <v>0</v>
      </c>
      <c r="T6" s="239">
        <f t="shared" si="1"/>
        <v>0</v>
      </c>
      <c r="U6" s="239">
        <f t="shared" si="1"/>
        <v>0</v>
      </c>
      <c r="V6" s="239">
        <f t="shared" si="1"/>
        <v>0</v>
      </c>
      <c r="W6" s="239">
        <f t="shared" si="1"/>
        <v>30000</v>
      </c>
      <c r="X6" s="239">
        <f>X7</f>
        <v>46</v>
      </c>
      <c r="Y6" s="348">
        <f>SUM(X6/W6)</f>
        <v>1.5333333333333334E-3</v>
      </c>
    </row>
    <row r="7" spans="1:25" ht="15" customHeight="1">
      <c r="A7" s="116"/>
      <c r="B7" s="240">
        <v>1</v>
      </c>
      <c r="C7" s="241" t="s">
        <v>102</v>
      </c>
      <c r="D7" s="242"/>
      <c r="E7" s="242"/>
      <c r="F7" s="243">
        <f t="shared" ref="F7:N7" si="2">F8+F20</f>
        <v>7000</v>
      </c>
      <c r="G7" s="243">
        <f t="shared" si="2"/>
        <v>0</v>
      </c>
      <c r="H7" s="243">
        <f t="shared" si="2"/>
        <v>0</v>
      </c>
      <c r="I7" s="243">
        <f t="shared" si="2"/>
        <v>0</v>
      </c>
      <c r="J7" s="243">
        <f t="shared" si="2"/>
        <v>0</v>
      </c>
      <c r="K7" s="243">
        <f t="shared" si="2"/>
        <v>0</v>
      </c>
      <c r="L7" s="243">
        <f t="shared" si="2"/>
        <v>0</v>
      </c>
      <c r="M7" s="243">
        <f t="shared" si="2"/>
        <v>7000</v>
      </c>
      <c r="N7" s="243">
        <f t="shared" si="2"/>
        <v>0</v>
      </c>
      <c r="O7" s="332">
        <f>SUM(N7/M7)</f>
        <v>0</v>
      </c>
      <c r="P7" s="243">
        <f t="shared" ref="P7:X7" si="3">P8+P20</f>
        <v>30000</v>
      </c>
      <c r="Q7" s="243">
        <f t="shared" si="3"/>
        <v>0</v>
      </c>
      <c r="R7" s="243">
        <f t="shared" si="3"/>
        <v>0</v>
      </c>
      <c r="S7" s="243">
        <f t="shared" si="3"/>
        <v>0</v>
      </c>
      <c r="T7" s="243">
        <f t="shared" si="3"/>
        <v>0</v>
      </c>
      <c r="U7" s="243">
        <f t="shared" si="3"/>
        <v>0</v>
      </c>
      <c r="V7" s="243">
        <f t="shared" si="3"/>
        <v>0</v>
      </c>
      <c r="W7" s="243">
        <f t="shared" si="3"/>
        <v>30000</v>
      </c>
      <c r="X7" s="243">
        <f t="shared" si="3"/>
        <v>46</v>
      </c>
      <c r="Y7" s="332">
        <f>SUM(X7/W7)</f>
        <v>1.5333333333333334E-3</v>
      </c>
    </row>
    <row r="8" spans="1:25" ht="15" customHeight="1">
      <c r="A8" s="116"/>
      <c r="B8" s="117" t="s">
        <v>257</v>
      </c>
      <c r="C8" s="115" t="s">
        <v>254</v>
      </c>
      <c r="D8" s="185" t="s">
        <v>377</v>
      </c>
      <c r="E8" s="185"/>
      <c r="F8" s="177">
        <f>SUM(F9:F19)</f>
        <v>7000</v>
      </c>
      <c r="G8" s="177">
        <f>SUM(G10:G19)</f>
        <v>0</v>
      </c>
      <c r="H8" s="177">
        <f>SUM(H10:H19)</f>
        <v>0</v>
      </c>
      <c r="I8" s="177">
        <f>SUM(I10:I19)</f>
        <v>0</v>
      </c>
      <c r="J8" s="177">
        <f>SUM(J9:J19)</f>
        <v>0</v>
      </c>
      <c r="K8" s="177">
        <f>SUM(K9:K19)</f>
        <v>0</v>
      </c>
      <c r="L8" s="177">
        <f>SUM(L9:L19)</f>
        <v>0</v>
      </c>
      <c r="M8" s="177">
        <f>SUM(M10:M19)</f>
        <v>7000</v>
      </c>
      <c r="N8" s="177">
        <f>SUM(N10:N19)</f>
        <v>0</v>
      </c>
      <c r="O8" s="349">
        <f>SUM(N8/M8)</f>
        <v>0</v>
      </c>
      <c r="P8" s="177">
        <f>SUM(P10:P18)</f>
        <v>30000</v>
      </c>
      <c r="Q8" s="177">
        <f>SUM(Q10:Q18)</f>
        <v>0</v>
      </c>
      <c r="R8" s="177">
        <f>SUM(R10:R18)</f>
        <v>0</v>
      </c>
      <c r="S8" s="177">
        <f>SUM(S10:S18)</f>
        <v>0</v>
      </c>
      <c r="T8" s="177">
        <f>SUM(T9:T18)</f>
        <v>0</v>
      </c>
      <c r="U8" s="177">
        <f>SUM(U9:U18)</f>
        <v>0</v>
      </c>
      <c r="V8" s="177">
        <f>SUM(V9:V18)</f>
        <v>0</v>
      </c>
      <c r="W8" s="177">
        <f>SUM(W10:W18)</f>
        <v>30000</v>
      </c>
      <c r="X8" s="177">
        <f>SUM(X10:X18)</f>
        <v>46</v>
      </c>
      <c r="Y8" s="349">
        <f>SUM(X8/W8)</f>
        <v>1.5333333333333334E-3</v>
      </c>
    </row>
    <row r="9" spans="1:25" ht="15" customHeight="1">
      <c r="A9" s="401">
        <v>41</v>
      </c>
      <c r="B9" s="116"/>
      <c r="C9" s="186"/>
      <c r="D9" s="403" t="s">
        <v>24</v>
      </c>
      <c r="E9" s="184" t="s">
        <v>327</v>
      </c>
      <c r="F9" s="179">
        <v>3000</v>
      </c>
      <c r="G9" s="179">
        <v>0</v>
      </c>
      <c r="H9" s="179">
        <v>0</v>
      </c>
      <c r="I9" s="179">
        <v>0</v>
      </c>
      <c r="J9" s="179">
        <v>-3000</v>
      </c>
      <c r="K9" s="179">
        <v>0</v>
      </c>
      <c r="L9" s="179">
        <v>0</v>
      </c>
      <c r="M9" s="179">
        <f>SUM(F9:L9)</f>
        <v>0</v>
      </c>
      <c r="N9" s="178">
        <v>0</v>
      </c>
      <c r="O9" s="334">
        <v>0</v>
      </c>
      <c r="P9" s="178">
        <v>0</v>
      </c>
      <c r="Q9" s="178">
        <v>0</v>
      </c>
      <c r="R9" s="178">
        <v>0</v>
      </c>
      <c r="S9" s="178">
        <v>0</v>
      </c>
      <c r="T9" s="178">
        <v>0</v>
      </c>
      <c r="U9" s="178">
        <v>0</v>
      </c>
      <c r="V9" s="178">
        <v>0</v>
      </c>
      <c r="W9" s="178">
        <f>SUM(P9:V9)</f>
        <v>0</v>
      </c>
      <c r="X9" s="178">
        <v>0</v>
      </c>
      <c r="Y9" s="334">
        <v>0</v>
      </c>
    </row>
    <row r="10" spans="1:25" ht="27" customHeight="1">
      <c r="A10" s="402"/>
      <c r="B10" s="116"/>
      <c r="C10" s="186"/>
      <c r="D10" s="402"/>
      <c r="E10" s="184" t="s">
        <v>444</v>
      </c>
      <c r="F10" s="179">
        <v>0</v>
      </c>
      <c r="G10" s="179">
        <v>0</v>
      </c>
      <c r="H10" s="179">
        <v>0</v>
      </c>
      <c r="I10" s="179">
        <v>0</v>
      </c>
      <c r="J10" s="179">
        <v>3000</v>
      </c>
      <c r="K10" s="179">
        <v>0</v>
      </c>
      <c r="L10" s="179">
        <v>0</v>
      </c>
      <c r="M10" s="179">
        <f>SUM(F10:L10)</f>
        <v>3000</v>
      </c>
      <c r="N10" s="182">
        <v>0</v>
      </c>
      <c r="O10" s="334">
        <f>N10/M10</f>
        <v>0</v>
      </c>
      <c r="P10" s="182">
        <v>0</v>
      </c>
      <c r="Q10" s="182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78">
        <f>SUM(P10:V10)</f>
        <v>0</v>
      </c>
      <c r="X10" s="178">
        <v>0</v>
      </c>
      <c r="Y10" s="334">
        <v>0</v>
      </c>
    </row>
    <row r="11" spans="1:25" ht="15" customHeight="1">
      <c r="A11" s="116">
        <v>41</v>
      </c>
      <c r="B11" s="116"/>
      <c r="C11" s="186"/>
      <c r="D11" s="403" t="s">
        <v>25</v>
      </c>
      <c r="E11" s="408" t="s">
        <v>238</v>
      </c>
      <c r="F11" s="179">
        <v>1000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f t="shared" ref="M11:M19" si="4">SUM(F11:L11)</f>
        <v>1000</v>
      </c>
      <c r="N11" s="179">
        <v>0</v>
      </c>
      <c r="O11" s="334">
        <f>N11/M11</f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f>SUM(P11:V11)</f>
        <v>0</v>
      </c>
      <c r="X11" s="178">
        <v>0</v>
      </c>
      <c r="Y11" s="334">
        <v>0</v>
      </c>
    </row>
    <row r="12" spans="1:25" ht="15" customHeight="1">
      <c r="A12" s="116" t="s">
        <v>308</v>
      </c>
      <c r="B12" s="116"/>
      <c r="C12" s="186"/>
      <c r="D12" s="410"/>
      <c r="E12" s="409"/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f t="shared" si="4"/>
        <v>0</v>
      </c>
      <c r="N12" s="179">
        <v>0</v>
      </c>
      <c r="O12" s="334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f t="shared" ref="W12:W19" si="5">SUM(P12:V12)</f>
        <v>0</v>
      </c>
      <c r="X12" s="178">
        <v>0</v>
      </c>
      <c r="Y12" s="334">
        <v>0</v>
      </c>
    </row>
    <row r="13" spans="1:25" ht="15" customHeight="1">
      <c r="A13" s="116">
        <v>41</v>
      </c>
      <c r="B13" s="116"/>
      <c r="C13" s="186"/>
      <c r="D13" s="309" t="s">
        <v>26</v>
      </c>
      <c r="E13" s="308" t="s">
        <v>346</v>
      </c>
      <c r="F13" s="179">
        <v>1000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f t="shared" si="4"/>
        <v>1000</v>
      </c>
      <c r="N13" s="179">
        <v>0</v>
      </c>
      <c r="O13" s="334">
        <f>N13/M13</f>
        <v>0</v>
      </c>
      <c r="P13" s="178">
        <v>0</v>
      </c>
      <c r="Q13" s="178">
        <v>0</v>
      </c>
      <c r="R13" s="178">
        <v>0</v>
      </c>
      <c r="S13" s="178">
        <v>0</v>
      </c>
      <c r="T13" s="178">
        <v>0</v>
      </c>
      <c r="U13" s="178">
        <v>0</v>
      </c>
      <c r="V13" s="178">
        <v>0</v>
      </c>
      <c r="W13" s="178">
        <f>SUM(P13:V13)</f>
        <v>0</v>
      </c>
      <c r="X13" s="178">
        <v>0</v>
      </c>
      <c r="Y13" s="334">
        <v>0</v>
      </c>
    </row>
    <row r="14" spans="1:25" ht="15" customHeight="1">
      <c r="A14" s="116">
        <v>41</v>
      </c>
      <c r="B14" s="116"/>
      <c r="C14" s="186"/>
      <c r="D14" s="103" t="s">
        <v>27</v>
      </c>
      <c r="E14" s="184" t="s">
        <v>328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f t="shared" si="4"/>
        <v>0</v>
      </c>
      <c r="N14" s="179">
        <v>0</v>
      </c>
      <c r="O14" s="334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8">
        <v>0</v>
      </c>
      <c r="W14" s="178">
        <f>SUM(P14:V14)</f>
        <v>0</v>
      </c>
      <c r="X14" s="178">
        <v>0</v>
      </c>
      <c r="Y14" s="334">
        <v>0</v>
      </c>
    </row>
    <row r="15" spans="1:25" ht="15" customHeight="1">
      <c r="A15" s="401">
        <v>41</v>
      </c>
      <c r="B15" s="116"/>
      <c r="C15" s="186"/>
      <c r="D15" s="403" t="s">
        <v>28</v>
      </c>
      <c r="E15" s="184" t="s">
        <v>329</v>
      </c>
      <c r="F15" s="179">
        <v>1000</v>
      </c>
      <c r="G15" s="179">
        <v>0</v>
      </c>
      <c r="H15" s="179">
        <v>0</v>
      </c>
      <c r="I15" s="179">
        <v>0</v>
      </c>
      <c r="J15" s="179">
        <v>-1000</v>
      </c>
      <c r="K15" s="179">
        <v>0</v>
      </c>
      <c r="L15" s="179">
        <v>0</v>
      </c>
      <c r="M15" s="179">
        <f t="shared" si="4"/>
        <v>0</v>
      </c>
      <c r="N15" s="178">
        <v>0</v>
      </c>
      <c r="O15" s="334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f>SUM(P15:V15)</f>
        <v>0</v>
      </c>
      <c r="X15" s="178">
        <v>0</v>
      </c>
      <c r="Y15" s="334">
        <v>0</v>
      </c>
    </row>
    <row r="16" spans="1:25" ht="26.25" customHeight="1">
      <c r="A16" s="402"/>
      <c r="B16" s="116"/>
      <c r="C16" s="186"/>
      <c r="D16" s="402"/>
      <c r="E16" s="184" t="s">
        <v>441</v>
      </c>
      <c r="F16" s="179">
        <v>0</v>
      </c>
      <c r="G16" s="179">
        <v>0</v>
      </c>
      <c r="H16" s="179">
        <v>0</v>
      </c>
      <c r="I16" s="179">
        <v>0</v>
      </c>
      <c r="J16" s="179">
        <v>1000</v>
      </c>
      <c r="K16" s="179">
        <v>0</v>
      </c>
      <c r="L16" s="179">
        <v>0</v>
      </c>
      <c r="M16" s="179">
        <f t="shared" si="4"/>
        <v>1000</v>
      </c>
      <c r="N16" s="182">
        <v>0</v>
      </c>
      <c r="O16" s="334">
        <v>0</v>
      </c>
      <c r="P16" s="182">
        <v>0</v>
      </c>
      <c r="Q16" s="182">
        <v>0</v>
      </c>
      <c r="R16" s="182">
        <v>0</v>
      </c>
      <c r="S16" s="182">
        <v>0</v>
      </c>
      <c r="T16" s="182">
        <v>0</v>
      </c>
      <c r="U16" s="182">
        <v>0</v>
      </c>
      <c r="V16" s="182">
        <v>0</v>
      </c>
      <c r="W16" s="178">
        <f>SUM(P16:V16)</f>
        <v>0</v>
      </c>
      <c r="X16" s="178">
        <v>0</v>
      </c>
      <c r="Y16" s="334">
        <v>0</v>
      </c>
    </row>
    <row r="17" spans="1:25" ht="15" customHeight="1">
      <c r="A17" s="116">
        <v>46</v>
      </c>
      <c r="B17" s="116"/>
      <c r="C17" s="186"/>
      <c r="D17" s="403" t="s">
        <v>44</v>
      </c>
      <c r="E17" s="408" t="s">
        <v>162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f t="shared" si="4"/>
        <v>0</v>
      </c>
      <c r="N17" s="179">
        <v>0</v>
      </c>
      <c r="O17" s="334">
        <v>0</v>
      </c>
      <c r="P17" s="178">
        <v>30000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f t="shared" si="5"/>
        <v>30000</v>
      </c>
      <c r="X17" s="178">
        <v>46</v>
      </c>
      <c r="Y17" s="334">
        <f>X17/W17</f>
        <v>1.5333333333333334E-3</v>
      </c>
    </row>
    <row r="18" spans="1:25" ht="15" customHeight="1">
      <c r="A18" s="116" t="s">
        <v>308</v>
      </c>
      <c r="B18" s="116"/>
      <c r="C18" s="186"/>
      <c r="D18" s="411"/>
      <c r="E18" s="412"/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f t="shared" si="4"/>
        <v>0</v>
      </c>
      <c r="N18" s="179">
        <v>0</v>
      </c>
      <c r="O18" s="334">
        <v>0</v>
      </c>
      <c r="P18" s="182">
        <v>0</v>
      </c>
      <c r="Q18" s="182">
        <v>0</v>
      </c>
      <c r="R18" s="182">
        <v>0</v>
      </c>
      <c r="S18" s="182">
        <v>0</v>
      </c>
      <c r="T18" s="182">
        <v>0</v>
      </c>
      <c r="U18" s="182">
        <v>0</v>
      </c>
      <c r="V18" s="182">
        <v>0</v>
      </c>
      <c r="W18" s="178">
        <f t="shared" si="5"/>
        <v>0</v>
      </c>
      <c r="X18" s="182">
        <v>0</v>
      </c>
      <c r="Y18" s="334">
        <v>0</v>
      </c>
    </row>
    <row r="19" spans="1:25" ht="15" customHeight="1">
      <c r="A19" s="116">
        <v>41</v>
      </c>
      <c r="B19" s="116"/>
      <c r="C19" s="186"/>
      <c r="D19" s="310">
        <v>8</v>
      </c>
      <c r="E19" s="315" t="s">
        <v>347</v>
      </c>
      <c r="F19" s="179">
        <v>1000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f t="shared" si="4"/>
        <v>1000</v>
      </c>
      <c r="N19" s="179">
        <v>0</v>
      </c>
      <c r="O19" s="334">
        <f>N19/M19</f>
        <v>0</v>
      </c>
      <c r="P19" s="182">
        <v>0</v>
      </c>
      <c r="Q19" s="182">
        <v>0</v>
      </c>
      <c r="R19" s="182">
        <v>0</v>
      </c>
      <c r="S19" s="182">
        <v>0</v>
      </c>
      <c r="T19" s="182">
        <v>0</v>
      </c>
      <c r="U19" s="182">
        <v>0</v>
      </c>
      <c r="V19" s="182">
        <v>0</v>
      </c>
      <c r="W19" s="178">
        <f t="shared" si="5"/>
        <v>0</v>
      </c>
      <c r="X19" s="182">
        <v>0</v>
      </c>
      <c r="Y19" s="334">
        <v>0</v>
      </c>
    </row>
    <row r="20" spans="1:25" s="76" customFormat="1" ht="15" customHeight="1">
      <c r="A20" s="251"/>
      <c r="B20" s="193" t="s">
        <v>256</v>
      </c>
      <c r="C20" s="115" t="s">
        <v>255</v>
      </c>
      <c r="D20" s="406" t="s">
        <v>378</v>
      </c>
      <c r="E20" s="407"/>
      <c r="F20" s="180">
        <f t="shared" ref="F20:N20" si="6">SUM(F21:F28)</f>
        <v>0</v>
      </c>
      <c r="G20" s="180">
        <f t="shared" si="6"/>
        <v>0</v>
      </c>
      <c r="H20" s="180">
        <f t="shared" si="6"/>
        <v>0</v>
      </c>
      <c r="I20" s="180">
        <f t="shared" si="6"/>
        <v>0</v>
      </c>
      <c r="J20" s="180">
        <f t="shared" si="6"/>
        <v>0</v>
      </c>
      <c r="K20" s="180">
        <f t="shared" si="6"/>
        <v>0</v>
      </c>
      <c r="L20" s="180">
        <f t="shared" si="6"/>
        <v>0</v>
      </c>
      <c r="M20" s="180">
        <f t="shared" si="6"/>
        <v>0</v>
      </c>
      <c r="N20" s="180">
        <f t="shared" si="6"/>
        <v>0</v>
      </c>
      <c r="O20" s="349">
        <v>0</v>
      </c>
      <c r="P20" s="180">
        <f t="shared" ref="P20:X20" si="7">SUM(P21:P28)</f>
        <v>0</v>
      </c>
      <c r="Q20" s="180">
        <f t="shared" si="7"/>
        <v>0</v>
      </c>
      <c r="R20" s="180">
        <f t="shared" si="7"/>
        <v>0</v>
      </c>
      <c r="S20" s="180">
        <f t="shared" si="7"/>
        <v>0</v>
      </c>
      <c r="T20" s="180">
        <f t="shared" si="7"/>
        <v>0</v>
      </c>
      <c r="U20" s="180">
        <f t="shared" si="7"/>
        <v>0</v>
      </c>
      <c r="V20" s="180">
        <f t="shared" si="7"/>
        <v>0</v>
      </c>
      <c r="W20" s="180">
        <f t="shared" si="7"/>
        <v>0</v>
      </c>
      <c r="X20" s="180">
        <f t="shared" si="7"/>
        <v>0</v>
      </c>
      <c r="Y20" s="349">
        <v>0</v>
      </c>
    </row>
    <row r="21" spans="1:25" ht="15" customHeight="1">
      <c r="A21" s="116" t="s">
        <v>137</v>
      </c>
      <c r="B21" s="117"/>
      <c r="C21" s="266"/>
      <c r="D21" s="116">
        <v>1</v>
      </c>
      <c r="E21" s="188" t="s">
        <v>133</v>
      </c>
      <c r="F21" s="179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f>SUM(F21:L21)</f>
        <v>0</v>
      </c>
      <c r="N21" s="179">
        <v>0</v>
      </c>
      <c r="O21" s="334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f>SUM(P21:V21)</f>
        <v>0</v>
      </c>
      <c r="X21" s="183">
        <v>0</v>
      </c>
      <c r="Y21" s="334">
        <v>0</v>
      </c>
    </row>
    <row r="22" spans="1:25" ht="15" customHeight="1">
      <c r="A22" s="116" t="s">
        <v>141</v>
      </c>
      <c r="B22" s="117"/>
      <c r="C22" s="266"/>
      <c r="D22" s="116">
        <v>2</v>
      </c>
      <c r="E22" s="188" t="s">
        <v>133</v>
      </c>
      <c r="F22" s="179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f t="shared" ref="M22:M28" si="8">SUM(F22:L22)</f>
        <v>0</v>
      </c>
      <c r="N22" s="179">
        <v>0</v>
      </c>
      <c r="O22" s="334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f t="shared" ref="W22:W28" si="9">SUM(P22:V22)</f>
        <v>0</v>
      </c>
      <c r="X22" s="183">
        <v>0</v>
      </c>
      <c r="Y22" s="334">
        <v>0</v>
      </c>
    </row>
    <row r="23" spans="1:25" ht="15" customHeight="1">
      <c r="A23" s="116" t="s">
        <v>137</v>
      </c>
      <c r="B23" s="117"/>
      <c r="C23" s="266"/>
      <c r="D23" s="116">
        <v>3</v>
      </c>
      <c r="E23" s="183" t="s">
        <v>134</v>
      </c>
      <c r="F23" s="179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f t="shared" si="8"/>
        <v>0</v>
      </c>
      <c r="N23" s="179">
        <v>0</v>
      </c>
      <c r="O23" s="334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>
        <v>0</v>
      </c>
      <c r="W23" s="183">
        <f t="shared" si="9"/>
        <v>0</v>
      </c>
      <c r="X23" s="183">
        <v>0</v>
      </c>
      <c r="Y23" s="334">
        <v>0</v>
      </c>
    </row>
    <row r="24" spans="1:25" ht="15" customHeight="1">
      <c r="A24" s="116" t="s">
        <v>141</v>
      </c>
      <c r="B24" s="117"/>
      <c r="C24" s="266"/>
      <c r="D24" s="116">
        <v>4</v>
      </c>
      <c r="E24" s="183" t="s">
        <v>134</v>
      </c>
      <c r="F24" s="179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f t="shared" si="8"/>
        <v>0</v>
      </c>
      <c r="N24" s="179">
        <v>0</v>
      </c>
      <c r="O24" s="334">
        <v>0</v>
      </c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>
        <v>0</v>
      </c>
      <c r="W24" s="183">
        <f t="shared" si="9"/>
        <v>0</v>
      </c>
      <c r="X24" s="183">
        <v>0</v>
      </c>
      <c r="Y24" s="334">
        <v>0</v>
      </c>
    </row>
    <row r="25" spans="1:25" ht="15" customHeight="1">
      <c r="A25" s="116" t="s">
        <v>137</v>
      </c>
      <c r="B25" s="117"/>
      <c r="C25" s="186"/>
      <c r="D25" s="103" t="s">
        <v>28</v>
      </c>
      <c r="E25" s="184" t="s">
        <v>135</v>
      </c>
      <c r="F25" s="179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f>SUM(F25:L25)</f>
        <v>0</v>
      </c>
      <c r="N25" s="179">
        <v>0</v>
      </c>
      <c r="O25" s="334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3">
        <f>SUM(P25:V25)</f>
        <v>0</v>
      </c>
      <c r="X25" s="182">
        <v>0</v>
      </c>
      <c r="Y25" s="334">
        <v>0</v>
      </c>
    </row>
    <row r="26" spans="1:25" ht="15" customHeight="1">
      <c r="A26" s="116" t="s">
        <v>141</v>
      </c>
      <c r="B26" s="117"/>
      <c r="C26" s="186"/>
      <c r="D26" s="103" t="s">
        <v>44</v>
      </c>
      <c r="E26" s="184" t="s">
        <v>135</v>
      </c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f>SUM(F26:L26)</f>
        <v>0</v>
      </c>
      <c r="N26" s="179">
        <v>0</v>
      </c>
      <c r="O26" s="334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3">
        <f>SUM(P26:V26)</f>
        <v>0</v>
      </c>
      <c r="X26" s="182">
        <v>0</v>
      </c>
      <c r="Y26" s="334">
        <v>0</v>
      </c>
    </row>
    <row r="27" spans="1:25" ht="15" customHeight="1">
      <c r="A27" s="116" t="s">
        <v>137</v>
      </c>
      <c r="B27" s="117"/>
      <c r="C27" s="186"/>
      <c r="D27" s="103" t="s">
        <v>45</v>
      </c>
      <c r="E27" s="184" t="s">
        <v>348</v>
      </c>
      <c r="F27" s="179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f t="shared" si="8"/>
        <v>0</v>
      </c>
      <c r="N27" s="179">
        <v>0</v>
      </c>
      <c r="O27" s="334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3">
        <f t="shared" si="9"/>
        <v>0</v>
      </c>
      <c r="X27" s="182">
        <v>0</v>
      </c>
      <c r="Y27" s="334">
        <v>0</v>
      </c>
    </row>
    <row r="28" spans="1:25" ht="15" customHeight="1">
      <c r="A28" s="116" t="s">
        <v>141</v>
      </c>
      <c r="B28" s="117"/>
      <c r="C28" s="186"/>
      <c r="D28" s="103" t="s">
        <v>46</v>
      </c>
      <c r="E28" s="184" t="s">
        <v>348</v>
      </c>
      <c r="F28" s="179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f t="shared" si="8"/>
        <v>0</v>
      </c>
      <c r="N28" s="179">
        <v>0</v>
      </c>
      <c r="O28" s="334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3">
        <f t="shared" si="9"/>
        <v>0</v>
      </c>
      <c r="X28" s="182">
        <v>0</v>
      </c>
      <c r="Y28" s="334">
        <v>0</v>
      </c>
    </row>
    <row r="29" spans="1:25" ht="15" customHeight="1">
      <c r="A29" s="116"/>
      <c r="B29" s="240">
        <v>2</v>
      </c>
      <c r="C29" s="241" t="s">
        <v>408</v>
      </c>
      <c r="D29" s="242"/>
      <c r="E29" s="242"/>
      <c r="F29" s="243">
        <f>F30</f>
        <v>500</v>
      </c>
      <c r="G29" s="243">
        <f t="shared" ref="G29:N29" si="10">G30</f>
        <v>0</v>
      </c>
      <c r="H29" s="243">
        <f t="shared" si="10"/>
        <v>0</v>
      </c>
      <c r="I29" s="243">
        <f t="shared" si="10"/>
        <v>0</v>
      </c>
      <c r="J29" s="243">
        <f>J30+J42</f>
        <v>0</v>
      </c>
      <c r="K29" s="243">
        <f>K30+K42</f>
        <v>0</v>
      </c>
      <c r="L29" s="243">
        <f>L30+L42</f>
        <v>0</v>
      </c>
      <c r="M29" s="243">
        <f t="shared" si="10"/>
        <v>500</v>
      </c>
      <c r="N29" s="243">
        <f t="shared" si="10"/>
        <v>0</v>
      </c>
      <c r="O29" s="332">
        <f>SUM(N29/M29)</f>
        <v>0</v>
      </c>
      <c r="P29" s="243">
        <f t="shared" ref="P29:W29" si="11">P30+P42</f>
        <v>0</v>
      </c>
      <c r="Q29" s="243">
        <f t="shared" si="11"/>
        <v>0</v>
      </c>
      <c r="R29" s="243">
        <f t="shared" si="11"/>
        <v>0</v>
      </c>
      <c r="S29" s="243">
        <f t="shared" si="11"/>
        <v>0</v>
      </c>
      <c r="T29" s="243">
        <f t="shared" si="11"/>
        <v>0</v>
      </c>
      <c r="U29" s="243">
        <f t="shared" si="11"/>
        <v>0</v>
      </c>
      <c r="V29" s="243">
        <f t="shared" si="11"/>
        <v>0</v>
      </c>
      <c r="W29" s="243">
        <f t="shared" si="11"/>
        <v>0</v>
      </c>
      <c r="X29" s="243">
        <f>X30</f>
        <v>0</v>
      </c>
      <c r="Y29" s="332">
        <v>0</v>
      </c>
    </row>
    <row r="30" spans="1:25" ht="15" customHeight="1">
      <c r="A30" s="116"/>
      <c r="B30" s="117" t="s">
        <v>409</v>
      </c>
      <c r="C30" s="115" t="s">
        <v>254</v>
      </c>
      <c r="D30" s="185" t="s">
        <v>377</v>
      </c>
      <c r="E30" s="185"/>
      <c r="F30" s="177">
        <f t="shared" ref="F30:N30" si="12">SUM(F31:F33)</f>
        <v>500</v>
      </c>
      <c r="G30" s="177">
        <f t="shared" si="12"/>
        <v>0</v>
      </c>
      <c r="H30" s="177">
        <f t="shared" si="12"/>
        <v>0</v>
      </c>
      <c r="I30" s="177">
        <f t="shared" si="12"/>
        <v>0</v>
      </c>
      <c r="J30" s="177">
        <f t="shared" si="12"/>
        <v>0</v>
      </c>
      <c r="K30" s="177">
        <f t="shared" si="12"/>
        <v>0</v>
      </c>
      <c r="L30" s="177">
        <f t="shared" si="12"/>
        <v>0</v>
      </c>
      <c r="M30" s="177">
        <f t="shared" si="12"/>
        <v>500</v>
      </c>
      <c r="N30" s="177">
        <f t="shared" si="12"/>
        <v>0</v>
      </c>
      <c r="O30" s="349">
        <f>SUM(N30/M30)</f>
        <v>0</v>
      </c>
      <c r="P30" s="177">
        <f t="shared" ref="P30:W30" si="13">SUM(P33:P40)</f>
        <v>0</v>
      </c>
      <c r="Q30" s="177">
        <f t="shared" si="13"/>
        <v>0</v>
      </c>
      <c r="R30" s="177">
        <f t="shared" si="13"/>
        <v>0</v>
      </c>
      <c r="S30" s="177">
        <f t="shared" si="13"/>
        <v>0</v>
      </c>
      <c r="T30" s="177">
        <f t="shared" si="13"/>
        <v>0</v>
      </c>
      <c r="U30" s="177">
        <f t="shared" si="13"/>
        <v>0</v>
      </c>
      <c r="V30" s="177">
        <f t="shared" si="13"/>
        <v>0</v>
      </c>
      <c r="W30" s="177">
        <f t="shared" si="13"/>
        <v>0</v>
      </c>
      <c r="X30" s="177">
        <f>SUM(X31:X33)</f>
        <v>0</v>
      </c>
      <c r="Y30" s="349">
        <v>0</v>
      </c>
    </row>
    <row r="31" spans="1:25" ht="15" customHeight="1">
      <c r="A31" s="116">
        <v>41</v>
      </c>
      <c r="B31" s="116"/>
      <c r="C31" s="186"/>
      <c r="D31" s="329" t="s">
        <v>24</v>
      </c>
      <c r="E31" s="328" t="s">
        <v>410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f>SUM(F31:L31)</f>
        <v>0</v>
      </c>
      <c r="N31" s="179">
        <v>0</v>
      </c>
      <c r="O31" s="334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178">
        <v>0</v>
      </c>
      <c r="V31" s="178">
        <v>0</v>
      </c>
      <c r="W31" s="178">
        <f>SUM(P31:V31)</f>
        <v>0</v>
      </c>
      <c r="X31" s="179">
        <v>0</v>
      </c>
      <c r="Y31" s="334">
        <v>0</v>
      </c>
    </row>
    <row r="32" spans="1:25" ht="15" customHeight="1">
      <c r="A32" s="116">
        <v>41</v>
      </c>
      <c r="B32" s="116"/>
      <c r="C32" s="186"/>
      <c r="D32" s="329" t="s">
        <v>25</v>
      </c>
      <c r="E32" s="328" t="s">
        <v>411</v>
      </c>
      <c r="F32" s="179">
        <v>500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79">
        <v>0</v>
      </c>
      <c r="M32" s="179">
        <f>SUM(F32:L32)</f>
        <v>500</v>
      </c>
      <c r="N32" s="179">
        <v>0</v>
      </c>
      <c r="O32" s="334">
        <f>N32/M32</f>
        <v>0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178">
        <v>0</v>
      </c>
      <c r="V32" s="178">
        <v>0</v>
      </c>
      <c r="W32" s="178">
        <f>SUM(P32:V32)</f>
        <v>0</v>
      </c>
      <c r="X32" s="179">
        <v>0</v>
      </c>
      <c r="Y32" s="334">
        <v>0</v>
      </c>
    </row>
    <row r="33" spans="1:25" ht="15" customHeight="1">
      <c r="A33" s="116">
        <v>41</v>
      </c>
      <c r="B33" s="116"/>
      <c r="C33" s="186"/>
      <c r="D33" s="329" t="s">
        <v>26</v>
      </c>
      <c r="E33" s="330" t="s">
        <v>412</v>
      </c>
      <c r="F33" s="179">
        <v>0</v>
      </c>
      <c r="G33" s="179">
        <v>0</v>
      </c>
      <c r="H33" s="179">
        <v>0</v>
      </c>
      <c r="I33" s="179">
        <v>0</v>
      </c>
      <c r="J33" s="179">
        <v>0</v>
      </c>
      <c r="K33" s="179">
        <v>0</v>
      </c>
      <c r="L33" s="179">
        <v>0</v>
      </c>
      <c r="M33" s="179">
        <f>SUM(F33:L33)</f>
        <v>0</v>
      </c>
      <c r="N33" s="179">
        <v>0</v>
      </c>
      <c r="O33" s="334">
        <v>0</v>
      </c>
      <c r="P33" s="178">
        <v>0</v>
      </c>
      <c r="Q33" s="178">
        <v>0</v>
      </c>
      <c r="R33" s="178">
        <v>0</v>
      </c>
      <c r="S33" s="178">
        <v>0</v>
      </c>
      <c r="T33" s="178">
        <v>0</v>
      </c>
      <c r="U33" s="178">
        <v>0</v>
      </c>
      <c r="V33" s="178">
        <v>0</v>
      </c>
      <c r="W33" s="178">
        <f>SUM(P33:V33)</f>
        <v>0</v>
      </c>
      <c r="X33" s="179">
        <v>0</v>
      </c>
      <c r="Y33" s="334">
        <v>0</v>
      </c>
    </row>
    <row r="34" spans="1:25" ht="15" customHeight="1">
      <c r="E34" s="75"/>
    </row>
    <row r="35" spans="1:25" ht="15" customHeight="1">
      <c r="E35" s="75"/>
    </row>
    <row r="36" spans="1:25" ht="15" customHeight="1">
      <c r="E36" s="75"/>
    </row>
    <row r="37" spans="1:25" ht="15" customHeight="1">
      <c r="E37" s="75"/>
    </row>
    <row r="38" spans="1:25" ht="15" customHeight="1">
      <c r="E38" s="75"/>
    </row>
    <row r="39" spans="1:25" ht="15" customHeight="1">
      <c r="E39" s="75"/>
    </row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sheetProtection selectLockedCells="1" selectUnlockedCells="1"/>
  <mergeCells count="38">
    <mergeCell ref="D20:E20"/>
    <mergeCell ref="P4:P5"/>
    <mergeCell ref="F4:F5"/>
    <mergeCell ref="E11:E12"/>
    <mergeCell ref="D11:D12"/>
    <mergeCell ref="D17:D18"/>
    <mergeCell ref="E17:E18"/>
    <mergeCell ref="M4:M5"/>
    <mergeCell ref="G4:G5"/>
    <mergeCell ref="L4:L5"/>
    <mergeCell ref="A1:E1"/>
    <mergeCell ref="A3:A5"/>
    <mergeCell ref="B3:B5"/>
    <mergeCell ref="C3:C5"/>
    <mergeCell ref="D3:D5"/>
    <mergeCell ref="E4:E5"/>
    <mergeCell ref="A2:Y2"/>
    <mergeCell ref="U4:U5"/>
    <mergeCell ref="H4:H5"/>
    <mergeCell ref="N4:N5"/>
    <mergeCell ref="V4:V5"/>
    <mergeCell ref="F3:M3"/>
    <mergeCell ref="R4:R5"/>
    <mergeCell ref="P3:Y3"/>
    <mergeCell ref="X4:X5"/>
    <mergeCell ref="Y4:Y5"/>
    <mergeCell ref="W4:W5"/>
    <mergeCell ref="Q4:Q5"/>
    <mergeCell ref="I4:I5"/>
    <mergeCell ref="T4:T5"/>
    <mergeCell ref="A9:A10"/>
    <mergeCell ref="S4:S5"/>
    <mergeCell ref="A15:A16"/>
    <mergeCell ref="D15:D16"/>
    <mergeCell ref="J4:J5"/>
    <mergeCell ref="K4:K5"/>
    <mergeCell ref="O4:O5"/>
    <mergeCell ref="D9:D10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82" firstPageNumber="7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view="pageBreakPreview" zoomScaleNormal="100" zoomScaleSheetLayoutView="100" zoomScalePageLayoutView="90" workbookViewId="0">
      <selection activeCell="N1" sqref="N1"/>
    </sheetView>
  </sheetViews>
  <sheetFormatPr defaultRowHeight="14.25"/>
  <cols>
    <col min="1" max="1" width="5.85546875" style="77" customWidth="1"/>
    <col min="2" max="2" width="4" style="77" customWidth="1"/>
    <col min="3" max="3" width="8.42578125" style="78" customWidth="1"/>
    <col min="4" max="4" width="2.85546875" style="78" customWidth="1"/>
    <col min="5" max="5" width="48.42578125" style="78" customWidth="1"/>
    <col min="6" max="6" width="10.28515625" style="78" customWidth="1"/>
    <col min="7" max="11" width="11" style="78" hidden="1" customWidth="1"/>
    <col min="12" max="12" width="11.140625" style="78" hidden="1" customWidth="1"/>
    <col min="13" max="13" width="10.28515625" style="78" customWidth="1"/>
    <col min="14" max="14" width="10.140625" style="78" customWidth="1"/>
    <col min="15" max="16384" width="9.140625" style="78"/>
  </cols>
  <sheetData>
    <row r="1" spans="1:15" ht="15.75" customHeight="1">
      <c r="A1" s="398" t="s">
        <v>279</v>
      </c>
      <c r="B1" s="399"/>
      <c r="C1" s="399"/>
      <c r="D1" s="399"/>
      <c r="E1" s="399"/>
    </row>
    <row r="2" spans="1:15" ht="15.75" customHeight="1">
      <c r="A2" s="392" t="s">
        <v>403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</row>
    <row r="3" spans="1:1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395" t="s">
        <v>242</v>
      </c>
      <c r="G3" s="396"/>
      <c r="H3" s="396"/>
      <c r="I3" s="396"/>
      <c r="J3" s="396"/>
      <c r="K3" s="396"/>
      <c r="L3" s="396"/>
      <c r="M3" s="396"/>
      <c r="N3" s="396"/>
      <c r="O3" s="397"/>
    </row>
    <row r="4" spans="1:15" ht="18.95" customHeight="1">
      <c r="A4" s="376"/>
      <c r="B4" s="376"/>
      <c r="C4" s="376"/>
      <c r="D4" s="380"/>
      <c r="E4" s="386" t="s">
        <v>187</v>
      </c>
      <c r="F4" s="391" t="s">
        <v>336</v>
      </c>
      <c r="G4" s="391" t="s">
        <v>417</v>
      </c>
      <c r="H4" s="391" t="s">
        <v>419</v>
      </c>
      <c r="I4" s="391" t="s">
        <v>420</v>
      </c>
      <c r="J4" s="381" t="s">
        <v>438</v>
      </c>
      <c r="K4" s="381" t="s">
        <v>439</v>
      </c>
      <c r="L4" s="381" t="s">
        <v>440</v>
      </c>
      <c r="M4" s="391" t="s">
        <v>300</v>
      </c>
      <c r="N4" s="390" t="s">
        <v>433</v>
      </c>
      <c r="O4" s="390" t="s">
        <v>429</v>
      </c>
    </row>
    <row r="5" spans="1:1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</row>
    <row r="6" spans="1:15" ht="15" customHeight="1">
      <c r="A6" s="289"/>
      <c r="B6" s="415" t="s">
        <v>193</v>
      </c>
      <c r="C6" s="416"/>
      <c r="D6" s="416"/>
      <c r="E6" s="416"/>
      <c r="F6" s="288">
        <f>F7+F11+F16+F20+F23+F29+F32</f>
        <v>31360</v>
      </c>
      <c r="G6" s="288">
        <f>G7+G11+G16+G20+G23+G29+G32</f>
        <v>0</v>
      </c>
      <c r="H6" s="288">
        <f>H7+H11+H16+H20+H23+H32</f>
        <v>0</v>
      </c>
      <c r="I6" s="288">
        <f>I7+I11+I16+I20+I23+I32</f>
        <v>0</v>
      </c>
      <c r="J6" s="288">
        <f>J7+J11+J16+J20+J23+J32</f>
        <v>0</v>
      </c>
      <c r="K6" s="288">
        <f>K7+K11+K16+K20+K23+K32</f>
        <v>0</v>
      </c>
      <c r="L6" s="288">
        <f>L7+L11+L16+L20+L23+L32</f>
        <v>300</v>
      </c>
      <c r="M6" s="288">
        <f>M7+M11+M16+M20+M23+M29+M32</f>
        <v>31660</v>
      </c>
      <c r="N6" s="288">
        <f>N7+N11+N16+N20+N23+N29+N32</f>
        <v>6067</v>
      </c>
      <c r="O6" s="331">
        <f>SUM(N6/M6)</f>
        <v>0.19162981680353758</v>
      </c>
    </row>
    <row r="7" spans="1:15" ht="15" customHeight="1">
      <c r="A7" s="9"/>
      <c r="B7" s="267">
        <v>1</v>
      </c>
      <c r="C7" s="268" t="s">
        <v>194</v>
      </c>
      <c r="D7" s="167"/>
      <c r="E7" s="197"/>
      <c r="F7" s="243">
        <f t="shared" ref="F7:N7" si="0">F8</f>
        <v>0</v>
      </c>
      <c r="G7" s="243">
        <f t="shared" si="0"/>
        <v>0</v>
      </c>
      <c r="H7" s="243">
        <f t="shared" si="0"/>
        <v>0</v>
      </c>
      <c r="I7" s="243">
        <f t="shared" si="0"/>
        <v>0</v>
      </c>
      <c r="J7" s="243">
        <f t="shared" si="0"/>
        <v>0</v>
      </c>
      <c r="K7" s="243">
        <f t="shared" si="0"/>
        <v>0</v>
      </c>
      <c r="L7" s="243">
        <f t="shared" si="0"/>
        <v>0</v>
      </c>
      <c r="M7" s="243">
        <f t="shared" si="0"/>
        <v>0</v>
      </c>
      <c r="N7" s="243">
        <f t="shared" si="0"/>
        <v>0</v>
      </c>
      <c r="O7" s="332">
        <v>0</v>
      </c>
    </row>
    <row r="8" spans="1:15" ht="15" customHeight="1">
      <c r="A8" s="9"/>
      <c r="B8" s="265" t="s">
        <v>258</v>
      </c>
      <c r="C8" s="168" t="s">
        <v>265</v>
      </c>
      <c r="D8" s="413" t="s">
        <v>114</v>
      </c>
      <c r="E8" s="414"/>
      <c r="F8" s="190">
        <f>SUM(F9)</f>
        <v>0</v>
      </c>
      <c r="G8" s="190">
        <f t="shared" ref="G8:N8" si="1">SUM(G9)</f>
        <v>0</v>
      </c>
      <c r="H8" s="190">
        <f t="shared" si="1"/>
        <v>0</v>
      </c>
      <c r="I8" s="190">
        <f t="shared" si="1"/>
        <v>0</v>
      </c>
      <c r="J8" s="190">
        <f t="shared" si="1"/>
        <v>0</v>
      </c>
      <c r="K8" s="190">
        <f t="shared" si="1"/>
        <v>0</v>
      </c>
      <c r="L8" s="190">
        <f t="shared" si="1"/>
        <v>0</v>
      </c>
      <c r="M8" s="190">
        <f t="shared" si="1"/>
        <v>0</v>
      </c>
      <c r="N8" s="190">
        <f t="shared" si="1"/>
        <v>0</v>
      </c>
      <c r="O8" s="333">
        <v>0</v>
      </c>
    </row>
    <row r="9" spans="1:15" ht="15" customHeight="1">
      <c r="A9" s="9">
        <v>41</v>
      </c>
      <c r="B9" s="265"/>
      <c r="C9" s="169"/>
      <c r="D9" s="170" t="s">
        <v>24</v>
      </c>
      <c r="E9" s="33" t="s">
        <v>195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f>SUM(F9:L9)</f>
        <v>0</v>
      </c>
      <c r="N9" s="179">
        <v>0</v>
      </c>
      <c r="O9" s="334">
        <v>0</v>
      </c>
    </row>
    <row r="10" spans="1:15" s="79" customFormat="1" ht="15" hidden="1" customHeight="1">
      <c r="A10" s="9">
        <v>41</v>
      </c>
      <c r="B10" s="265"/>
      <c r="C10" s="169"/>
      <c r="D10" s="170" t="s">
        <v>25</v>
      </c>
      <c r="E10" s="33" t="s">
        <v>140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</row>
    <row r="11" spans="1:15" ht="15" customHeight="1">
      <c r="A11" s="9"/>
      <c r="B11" s="267">
        <v>2</v>
      </c>
      <c r="C11" s="268" t="s">
        <v>393</v>
      </c>
      <c r="D11" s="167"/>
      <c r="E11" s="167"/>
      <c r="F11" s="243">
        <f t="shared" ref="F11:N11" si="2">F12</f>
        <v>5120</v>
      </c>
      <c r="G11" s="243">
        <f t="shared" si="2"/>
        <v>0</v>
      </c>
      <c r="H11" s="243">
        <f t="shared" si="2"/>
        <v>0</v>
      </c>
      <c r="I11" s="243">
        <f t="shared" si="2"/>
        <v>0</v>
      </c>
      <c r="J11" s="243">
        <f t="shared" si="2"/>
        <v>0</v>
      </c>
      <c r="K11" s="243">
        <f t="shared" si="2"/>
        <v>0</v>
      </c>
      <c r="L11" s="243">
        <f t="shared" si="2"/>
        <v>0</v>
      </c>
      <c r="M11" s="243">
        <f t="shared" si="2"/>
        <v>5120</v>
      </c>
      <c r="N11" s="243">
        <f t="shared" si="2"/>
        <v>602</v>
      </c>
      <c r="O11" s="332">
        <f>SUM(N11/M11)</f>
        <v>0.11757812500000001</v>
      </c>
    </row>
    <row r="12" spans="1:15" ht="15" customHeight="1">
      <c r="A12" s="9"/>
      <c r="B12" s="265" t="s">
        <v>259</v>
      </c>
      <c r="C12" s="168" t="s">
        <v>264</v>
      </c>
      <c r="D12" s="421" t="s">
        <v>120</v>
      </c>
      <c r="E12" s="394"/>
      <c r="F12" s="177">
        <f t="shared" ref="F12:N12" si="3">SUM(F13:F15)</f>
        <v>5120</v>
      </c>
      <c r="G12" s="177">
        <f t="shared" si="3"/>
        <v>0</v>
      </c>
      <c r="H12" s="177">
        <f t="shared" si="3"/>
        <v>0</v>
      </c>
      <c r="I12" s="177">
        <f>SUM(I13:I15)</f>
        <v>0</v>
      </c>
      <c r="J12" s="177">
        <f>SUM(J13:J15)</f>
        <v>0</v>
      </c>
      <c r="K12" s="177">
        <f>SUM(K13:K15)</f>
        <v>0</v>
      </c>
      <c r="L12" s="177">
        <f>SUM(L13:L15)</f>
        <v>0</v>
      </c>
      <c r="M12" s="177">
        <f t="shared" si="3"/>
        <v>5120</v>
      </c>
      <c r="N12" s="177">
        <f t="shared" si="3"/>
        <v>602</v>
      </c>
      <c r="O12" s="333">
        <f>SUM(N12/M12)</f>
        <v>0.11757812500000001</v>
      </c>
    </row>
    <row r="13" spans="1:15" ht="15" customHeight="1">
      <c r="A13" s="9">
        <v>41</v>
      </c>
      <c r="B13" s="265"/>
      <c r="C13" s="269"/>
      <c r="D13" s="116">
        <v>8</v>
      </c>
      <c r="E13" s="33" t="s">
        <v>196</v>
      </c>
      <c r="F13" s="179">
        <v>3000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f>SUM(F13:L13)</f>
        <v>3000</v>
      </c>
      <c r="N13" s="179">
        <v>335</v>
      </c>
      <c r="O13" s="334">
        <f>SUM(N13/M13)</f>
        <v>0.11166666666666666</v>
      </c>
    </row>
    <row r="14" spans="1:15" ht="15" customHeight="1">
      <c r="A14" s="137">
        <v>41</v>
      </c>
      <c r="B14" s="270"/>
      <c r="C14" s="270"/>
      <c r="D14" s="116">
        <v>14</v>
      </c>
      <c r="E14" s="33" t="s">
        <v>197</v>
      </c>
      <c r="F14" s="179">
        <v>2000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f>SUM(F14:L14)</f>
        <v>2000</v>
      </c>
      <c r="N14" s="179">
        <v>267</v>
      </c>
      <c r="O14" s="334">
        <f>SUM(N14/M14)</f>
        <v>0.13350000000000001</v>
      </c>
    </row>
    <row r="15" spans="1:15" s="79" customFormat="1" ht="15" customHeight="1">
      <c r="A15" s="137">
        <v>41</v>
      </c>
      <c r="B15" s="270"/>
      <c r="C15" s="270"/>
      <c r="D15" s="116">
        <v>16</v>
      </c>
      <c r="E15" s="37" t="s">
        <v>413</v>
      </c>
      <c r="F15" s="179">
        <v>120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f>SUM(F15:L15)</f>
        <v>120</v>
      </c>
      <c r="N15" s="179">
        <v>0</v>
      </c>
      <c r="O15" s="334">
        <v>0</v>
      </c>
    </row>
    <row r="16" spans="1:15" ht="15" customHeight="1">
      <c r="A16" s="9"/>
      <c r="B16" s="267">
        <v>3</v>
      </c>
      <c r="C16" s="268" t="s">
        <v>394</v>
      </c>
      <c r="D16" s="167"/>
      <c r="E16" s="167"/>
      <c r="F16" s="243">
        <f t="shared" ref="F16:N16" si="4">F17</f>
        <v>4840</v>
      </c>
      <c r="G16" s="243">
        <f t="shared" si="4"/>
        <v>0</v>
      </c>
      <c r="H16" s="243">
        <f t="shared" si="4"/>
        <v>0</v>
      </c>
      <c r="I16" s="243">
        <f t="shared" si="4"/>
        <v>0</v>
      </c>
      <c r="J16" s="243">
        <f t="shared" si="4"/>
        <v>0</v>
      </c>
      <c r="K16" s="243">
        <f t="shared" si="4"/>
        <v>0</v>
      </c>
      <c r="L16" s="243">
        <f t="shared" si="4"/>
        <v>0</v>
      </c>
      <c r="M16" s="243">
        <f t="shared" si="4"/>
        <v>4840</v>
      </c>
      <c r="N16" s="243">
        <f t="shared" si="4"/>
        <v>56</v>
      </c>
      <c r="O16" s="332">
        <f>SUM(N16/M16)</f>
        <v>1.1570247933884297E-2</v>
      </c>
    </row>
    <row r="17" spans="1:15" ht="15" customHeight="1">
      <c r="A17" s="9"/>
      <c r="B17" s="265" t="s">
        <v>260</v>
      </c>
      <c r="C17" s="168" t="s">
        <v>264</v>
      </c>
      <c r="D17" s="421" t="s">
        <v>118</v>
      </c>
      <c r="E17" s="394"/>
      <c r="F17" s="177">
        <f t="shared" ref="F17:N17" si="5">SUM(F18:F19)</f>
        <v>4840</v>
      </c>
      <c r="G17" s="177">
        <f t="shared" si="5"/>
        <v>0</v>
      </c>
      <c r="H17" s="177">
        <f t="shared" si="5"/>
        <v>0</v>
      </c>
      <c r="I17" s="177">
        <f t="shared" si="5"/>
        <v>0</v>
      </c>
      <c r="J17" s="177">
        <f t="shared" si="5"/>
        <v>0</v>
      </c>
      <c r="K17" s="177">
        <f t="shared" si="5"/>
        <v>0</v>
      </c>
      <c r="L17" s="177">
        <f t="shared" si="5"/>
        <v>0</v>
      </c>
      <c r="M17" s="177">
        <f t="shared" si="5"/>
        <v>4840</v>
      </c>
      <c r="N17" s="177">
        <f t="shared" si="5"/>
        <v>56</v>
      </c>
      <c r="O17" s="333">
        <f>SUM(N17/M17)</f>
        <v>1.1570247933884297E-2</v>
      </c>
    </row>
    <row r="18" spans="1:15" s="79" customFormat="1" ht="15" customHeight="1">
      <c r="A18" s="9">
        <v>41</v>
      </c>
      <c r="B18" s="265"/>
      <c r="C18" s="169"/>
      <c r="D18" s="170" t="s">
        <v>52</v>
      </c>
      <c r="E18" s="33" t="s">
        <v>240</v>
      </c>
      <c r="F18" s="179">
        <v>4000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f>SUM(F18:L18)</f>
        <v>4000</v>
      </c>
      <c r="N18" s="179">
        <v>0</v>
      </c>
      <c r="O18" s="334">
        <f>SUM(N18/M18)</f>
        <v>0</v>
      </c>
    </row>
    <row r="19" spans="1:15" s="79" customFormat="1" ht="15" customHeight="1">
      <c r="A19" s="9">
        <v>41</v>
      </c>
      <c r="B19" s="265"/>
      <c r="C19" s="169"/>
      <c r="D19" s="170" t="s">
        <v>54</v>
      </c>
      <c r="E19" s="33" t="s">
        <v>413</v>
      </c>
      <c r="F19" s="179">
        <v>840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f>SUM(F19:L19)</f>
        <v>840</v>
      </c>
      <c r="N19" s="179">
        <v>56</v>
      </c>
      <c r="O19" s="334">
        <f>SUM(N19/M19)</f>
        <v>6.6666666666666666E-2</v>
      </c>
    </row>
    <row r="20" spans="1:15" ht="15" customHeight="1">
      <c r="A20" s="9"/>
      <c r="B20" s="267">
        <v>4</v>
      </c>
      <c r="C20" s="268" t="s">
        <v>50</v>
      </c>
      <c r="D20" s="167"/>
      <c r="E20" s="167"/>
      <c r="F20" s="243">
        <f t="shared" ref="F20:N20" si="6">F21</f>
        <v>0</v>
      </c>
      <c r="G20" s="243">
        <f t="shared" si="6"/>
        <v>0</v>
      </c>
      <c r="H20" s="243">
        <f t="shared" si="6"/>
        <v>0</v>
      </c>
      <c r="I20" s="243">
        <f t="shared" si="6"/>
        <v>0</v>
      </c>
      <c r="J20" s="243">
        <f t="shared" si="6"/>
        <v>0</v>
      </c>
      <c r="K20" s="243">
        <f t="shared" si="6"/>
        <v>0</v>
      </c>
      <c r="L20" s="243">
        <f t="shared" si="6"/>
        <v>0</v>
      </c>
      <c r="M20" s="243">
        <f t="shared" si="6"/>
        <v>0</v>
      </c>
      <c r="N20" s="243">
        <f t="shared" si="6"/>
        <v>0</v>
      </c>
      <c r="O20" s="332">
        <v>0</v>
      </c>
    </row>
    <row r="21" spans="1:15" ht="15" customHeight="1">
      <c r="A21" s="9"/>
      <c r="B21" s="265" t="s">
        <v>261</v>
      </c>
      <c r="C21" s="168" t="s">
        <v>264</v>
      </c>
      <c r="D21" s="198" t="s">
        <v>118</v>
      </c>
      <c r="E21" s="35"/>
      <c r="F21" s="177">
        <f t="shared" ref="F21:N21" si="7">SUM(F22:F22)</f>
        <v>0</v>
      </c>
      <c r="G21" s="177">
        <f t="shared" si="7"/>
        <v>0</v>
      </c>
      <c r="H21" s="177">
        <f t="shared" si="7"/>
        <v>0</v>
      </c>
      <c r="I21" s="177">
        <f t="shared" si="7"/>
        <v>0</v>
      </c>
      <c r="J21" s="177">
        <f>SUM(J22:J22)</f>
        <v>0</v>
      </c>
      <c r="K21" s="177">
        <f>SUM(K22:K22)</f>
        <v>0</v>
      </c>
      <c r="L21" s="177">
        <f>SUM(L22:L22)</f>
        <v>0</v>
      </c>
      <c r="M21" s="177">
        <f t="shared" si="7"/>
        <v>0</v>
      </c>
      <c r="N21" s="177">
        <f t="shared" si="7"/>
        <v>0</v>
      </c>
      <c r="O21" s="333">
        <v>0</v>
      </c>
    </row>
    <row r="22" spans="1:15" s="80" customFormat="1" ht="15" customHeight="1">
      <c r="A22" s="9">
        <v>41</v>
      </c>
      <c r="B22" s="265"/>
      <c r="C22" s="265"/>
      <c r="D22" s="287" t="s">
        <v>25</v>
      </c>
      <c r="E22" s="199" t="s">
        <v>198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79">
        <f>SUM(F22:L22)</f>
        <v>0</v>
      </c>
      <c r="N22" s="182">
        <v>0</v>
      </c>
      <c r="O22" s="334">
        <v>0</v>
      </c>
    </row>
    <row r="23" spans="1:15" ht="15" customHeight="1">
      <c r="A23" s="9"/>
      <c r="B23" s="267">
        <v>5</v>
      </c>
      <c r="C23" s="268" t="s">
        <v>119</v>
      </c>
      <c r="D23" s="167"/>
      <c r="E23" s="167"/>
      <c r="F23" s="243">
        <f t="shared" ref="F23:N23" si="8">F24</f>
        <v>17000</v>
      </c>
      <c r="G23" s="243">
        <f t="shared" si="8"/>
        <v>0</v>
      </c>
      <c r="H23" s="243">
        <f t="shared" si="8"/>
        <v>0</v>
      </c>
      <c r="I23" s="243">
        <f t="shared" si="8"/>
        <v>0</v>
      </c>
      <c r="J23" s="243">
        <f t="shared" si="8"/>
        <v>0</v>
      </c>
      <c r="K23" s="243">
        <f t="shared" si="8"/>
        <v>0</v>
      </c>
      <c r="L23" s="243">
        <f t="shared" si="8"/>
        <v>300</v>
      </c>
      <c r="M23" s="243">
        <f t="shared" si="8"/>
        <v>17300</v>
      </c>
      <c r="N23" s="243">
        <f t="shared" si="8"/>
        <v>3938</v>
      </c>
      <c r="O23" s="332">
        <f t="shared" ref="O23:O30" si="9">SUM(N23/M23)</f>
        <v>0.22763005780346821</v>
      </c>
    </row>
    <row r="24" spans="1:15" ht="15" customHeight="1">
      <c r="A24" s="9"/>
      <c r="B24" s="265" t="s">
        <v>262</v>
      </c>
      <c r="C24" s="168" t="s">
        <v>263</v>
      </c>
      <c r="D24" s="198" t="s">
        <v>47</v>
      </c>
      <c r="E24" s="35"/>
      <c r="F24" s="177">
        <f t="shared" ref="F24:N24" si="10">SUM(F25:F28)</f>
        <v>17000</v>
      </c>
      <c r="G24" s="177">
        <f t="shared" si="10"/>
        <v>0</v>
      </c>
      <c r="H24" s="177">
        <f t="shared" si="10"/>
        <v>0</v>
      </c>
      <c r="I24" s="177">
        <f>SUM(I25:I28)</f>
        <v>0</v>
      </c>
      <c r="J24" s="177">
        <f>SUM(J25:J28)</f>
        <v>0</v>
      </c>
      <c r="K24" s="177">
        <f>SUM(K25:K28)</f>
        <v>0</v>
      </c>
      <c r="L24" s="177">
        <f>SUM(L25:L28)</f>
        <v>300</v>
      </c>
      <c r="M24" s="177">
        <f t="shared" si="10"/>
        <v>17300</v>
      </c>
      <c r="N24" s="177">
        <f t="shared" si="10"/>
        <v>3938</v>
      </c>
      <c r="O24" s="333">
        <f t="shared" si="9"/>
        <v>0.22763005780346821</v>
      </c>
    </row>
    <row r="25" spans="1:15" ht="15" customHeight="1">
      <c r="A25" s="9">
        <v>41</v>
      </c>
      <c r="B25" s="265"/>
      <c r="C25" s="172"/>
      <c r="D25" s="193" t="s">
        <v>24</v>
      </c>
      <c r="E25" s="33" t="s">
        <v>143</v>
      </c>
      <c r="F25" s="181">
        <v>2000</v>
      </c>
      <c r="G25" s="181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f>SUM(F25:L25)</f>
        <v>2000</v>
      </c>
      <c r="N25" s="181">
        <v>733</v>
      </c>
      <c r="O25" s="334">
        <f t="shared" si="9"/>
        <v>0.36649999999999999</v>
      </c>
    </row>
    <row r="26" spans="1:15" ht="15" customHeight="1">
      <c r="A26" s="9">
        <v>41</v>
      </c>
      <c r="B26" s="265"/>
      <c r="C26" s="172"/>
      <c r="D26" s="417" t="s">
        <v>25</v>
      </c>
      <c r="E26" s="419" t="s">
        <v>199</v>
      </c>
      <c r="F26" s="181">
        <v>5000</v>
      </c>
      <c r="G26" s="181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f>SUM(F26:L26)</f>
        <v>5000</v>
      </c>
      <c r="N26" s="181">
        <v>0</v>
      </c>
      <c r="O26" s="334">
        <f t="shared" si="9"/>
        <v>0</v>
      </c>
    </row>
    <row r="27" spans="1:15" ht="15" customHeight="1">
      <c r="A27" s="9" t="s">
        <v>308</v>
      </c>
      <c r="B27" s="265"/>
      <c r="C27" s="172"/>
      <c r="D27" s="418"/>
      <c r="E27" s="420"/>
      <c r="F27" s="181">
        <v>0</v>
      </c>
      <c r="G27" s="181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300</v>
      </c>
      <c r="M27" s="179">
        <f>SUM(F27:L27)</f>
        <v>300</v>
      </c>
      <c r="N27" s="181">
        <v>0</v>
      </c>
      <c r="O27" s="334">
        <f t="shared" si="9"/>
        <v>0</v>
      </c>
    </row>
    <row r="28" spans="1:15" s="79" customFormat="1" ht="15" customHeight="1">
      <c r="A28" s="9">
        <v>41</v>
      </c>
      <c r="B28" s="265"/>
      <c r="C28" s="172"/>
      <c r="D28" s="193" t="s">
        <v>44</v>
      </c>
      <c r="E28" s="33" t="s">
        <v>414</v>
      </c>
      <c r="F28" s="181">
        <v>10000</v>
      </c>
      <c r="G28" s="181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f>SUM(F28:L28)</f>
        <v>10000</v>
      </c>
      <c r="N28" s="181">
        <v>3205</v>
      </c>
      <c r="O28" s="334">
        <f>SUM(N28/M28)</f>
        <v>0.32050000000000001</v>
      </c>
    </row>
    <row r="29" spans="1:15" s="79" customFormat="1" ht="15" customHeight="1">
      <c r="A29" s="9"/>
      <c r="B29" s="165">
        <v>6</v>
      </c>
      <c r="C29" s="166" t="s">
        <v>349</v>
      </c>
      <c r="D29" s="316"/>
      <c r="E29" s="167"/>
      <c r="F29" s="243">
        <f t="shared" ref="F29:N30" si="11">F30</f>
        <v>4000</v>
      </c>
      <c r="G29" s="243">
        <f t="shared" si="11"/>
        <v>0</v>
      </c>
      <c r="H29" s="243">
        <f t="shared" si="11"/>
        <v>0</v>
      </c>
      <c r="I29" s="243">
        <f t="shared" si="11"/>
        <v>0</v>
      </c>
      <c r="J29" s="243">
        <f t="shared" si="11"/>
        <v>0</v>
      </c>
      <c r="K29" s="243">
        <f t="shared" si="11"/>
        <v>0</v>
      </c>
      <c r="L29" s="243">
        <f t="shared" si="11"/>
        <v>0</v>
      </c>
      <c r="M29" s="243">
        <f t="shared" si="11"/>
        <v>4000</v>
      </c>
      <c r="N29" s="243">
        <f t="shared" si="11"/>
        <v>1471</v>
      </c>
      <c r="O29" s="332">
        <f t="shared" si="9"/>
        <v>0.36775000000000002</v>
      </c>
    </row>
    <row r="30" spans="1:15" s="79" customFormat="1" ht="15" customHeight="1">
      <c r="A30" s="9"/>
      <c r="B30" s="265" t="s">
        <v>350</v>
      </c>
      <c r="C30" s="168" t="s">
        <v>351</v>
      </c>
      <c r="D30" s="198" t="s">
        <v>352</v>
      </c>
      <c r="E30" s="35"/>
      <c r="F30" s="190">
        <f t="shared" si="11"/>
        <v>4000</v>
      </c>
      <c r="G30" s="190">
        <f t="shared" si="11"/>
        <v>0</v>
      </c>
      <c r="H30" s="190">
        <f t="shared" si="11"/>
        <v>0</v>
      </c>
      <c r="I30" s="190">
        <f t="shared" si="11"/>
        <v>0</v>
      </c>
      <c r="J30" s="190">
        <f t="shared" si="11"/>
        <v>0</v>
      </c>
      <c r="K30" s="190">
        <f t="shared" si="11"/>
        <v>0</v>
      </c>
      <c r="L30" s="190">
        <f t="shared" si="11"/>
        <v>0</v>
      </c>
      <c r="M30" s="190">
        <f t="shared" si="11"/>
        <v>4000</v>
      </c>
      <c r="N30" s="190">
        <f t="shared" si="11"/>
        <v>1471</v>
      </c>
      <c r="O30" s="333">
        <f t="shared" si="9"/>
        <v>0.36775000000000002</v>
      </c>
    </row>
    <row r="31" spans="1:15" s="79" customFormat="1" ht="15" customHeight="1">
      <c r="A31" s="9">
        <v>41</v>
      </c>
      <c r="B31" s="9"/>
      <c r="C31" s="172"/>
      <c r="D31" s="193" t="s">
        <v>24</v>
      </c>
      <c r="E31" s="33" t="s">
        <v>353</v>
      </c>
      <c r="F31" s="179">
        <v>4000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f>SUM(F31:L31)</f>
        <v>4000</v>
      </c>
      <c r="N31" s="179">
        <v>1471</v>
      </c>
      <c r="O31" s="334">
        <f>SUM(N31/M31)</f>
        <v>0.36775000000000002</v>
      </c>
    </row>
    <row r="32" spans="1:15" ht="15" customHeight="1">
      <c r="A32" s="9"/>
      <c r="B32" s="267">
        <v>7</v>
      </c>
      <c r="C32" s="268" t="s">
        <v>237</v>
      </c>
      <c r="D32" s="167"/>
      <c r="E32" s="167"/>
      <c r="F32" s="243">
        <f t="shared" ref="F32:N33" si="12">F33</f>
        <v>400</v>
      </c>
      <c r="G32" s="243">
        <f t="shared" si="12"/>
        <v>0</v>
      </c>
      <c r="H32" s="243">
        <f t="shared" si="12"/>
        <v>0</v>
      </c>
      <c r="I32" s="243">
        <f t="shared" si="12"/>
        <v>0</v>
      </c>
      <c r="J32" s="243">
        <f t="shared" si="12"/>
        <v>0</v>
      </c>
      <c r="K32" s="243">
        <f t="shared" si="12"/>
        <v>0</v>
      </c>
      <c r="L32" s="243">
        <f t="shared" si="12"/>
        <v>0</v>
      </c>
      <c r="M32" s="243">
        <f t="shared" si="12"/>
        <v>400</v>
      </c>
      <c r="N32" s="243">
        <f t="shared" si="12"/>
        <v>0</v>
      </c>
      <c r="O32" s="332">
        <f>SUM(N32/M32)</f>
        <v>0</v>
      </c>
    </row>
    <row r="33" spans="1:15" ht="15" customHeight="1">
      <c r="A33" s="9"/>
      <c r="B33" s="265" t="s">
        <v>307</v>
      </c>
      <c r="C33" s="168" t="s">
        <v>153</v>
      </c>
      <c r="D33" s="198" t="s">
        <v>370</v>
      </c>
      <c r="E33" s="40"/>
      <c r="F33" s="190">
        <f t="shared" ref="F33:N33" si="13">F34</f>
        <v>400</v>
      </c>
      <c r="G33" s="190">
        <f t="shared" si="13"/>
        <v>0</v>
      </c>
      <c r="H33" s="190">
        <f t="shared" si="12"/>
        <v>0</v>
      </c>
      <c r="I33" s="190">
        <f t="shared" si="12"/>
        <v>0</v>
      </c>
      <c r="J33" s="190">
        <f t="shared" si="12"/>
        <v>0</v>
      </c>
      <c r="K33" s="190">
        <f t="shared" si="12"/>
        <v>0</v>
      </c>
      <c r="L33" s="190">
        <f t="shared" si="12"/>
        <v>0</v>
      </c>
      <c r="M33" s="190">
        <f t="shared" si="13"/>
        <v>400</v>
      </c>
      <c r="N33" s="190">
        <f t="shared" si="13"/>
        <v>0</v>
      </c>
      <c r="O33" s="333">
        <f>SUM(N33/M33)</f>
        <v>0</v>
      </c>
    </row>
    <row r="34" spans="1:15" s="79" customFormat="1" ht="15" customHeight="1">
      <c r="A34" s="9">
        <v>41</v>
      </c>
      <c r="B34" s="265"/>
      <c r="C34" s="169"/>
      <c r="D34" s="170" t="s">
        <v>25</v>
      </c>
      <c r="E34" s="24" t="s">
        <v>200</v>
      </c>
      <c r="F34" s="179">
        <v>400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f>SUM(F34:L34)</f>
        <v>400</v>
      </c>
      <c r="N34" s="179">
        <v>0</v>
      </c>
      <c r="O34" s="334">
        <f>SUM(N34/M34)</f>
        <v>0</v>
      </c>
    </row>
  </sheetData>
  <mergeCells count="24">
    <mergeCell ref="D26:D27"/>
    <mergeCell ref="E26:E27"/>
    <mergeCell ref="D17:E17"/>
    <mergeCell ref="D12:E12"/>
    <mergeCell ref="F4:F5"/>
    <mergeCell ref="I4:I5"/>
    <mergeCell ref="D8:E8"/>
    <mergeCell ref="A1:E1"/>
    <mergeCell ref="A3:A5"/>
    <mergeCell ref="B3:B5"/>
    <mergeCell ref="C3:C5"/>
    <mergeCell ref="D3:D5"/>
    <mergeCell ref="E4:E5"/>
    <mergeCell ref="B6:E6"/>
    <mergeCell ref="J4:J5"/>
    <mergeCell ref="K4:K5"/>
    <mergeCell ref="L4:L5"/>
    <mergeCell ref="A2:O2"/>
    <mergeCell ref="F3:O3"/>
    <mergeCell ref="N4:N5"/>
    <mergeCell ref="O4:O5"/>
    <mergeCell ref="H4:H5"/>
    <mergeCell ref="M4:M5"/>
    <mergeCell ref="G4:G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93" firstPageNumber="8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view="pageBreakPreview" topLeftCell="D1" zoomScaleNormal="100" zoomScaleSheetLayoutView="100" workbookViewId="0">
      <selection activeCell="W4" sqref="W4:W5"/>
    </sheetView>
  </sheetViews>
  <sheetFormatPr defaultRowHeight="12.75"/>
  <cols>
    <col min="1" max="1" width="6.42578125" style="2" customWidth="1"/>
    <col min="2" max="2" width="4.42578125" style="1" customWidth="1"/>
    <col min="3" max="3" width="8.28515625" customWidth="1"/>
    <col min="4" max="4" width="2.28515625" customWidth="1"/>
    <col min="5" max="5" width="57.42578125" customWidth="1"/>
    <col min="6" max="6" width="10.42578125" customWidth="1"/>
    <col min="7" max="11" width="10.7109375" hidden="1" customWidth="1"/>
    <col min="12" max="12" width="11.140625" hidden="1" customWidth="1"/>
    <col min="13" max="15" width="10.140625" customWidth="1"/>
    <col min="16" max="16" width="10.5703125" customWidth="1"/>
    <col min="17" max="21" width="10.140625" hidden="1" customWidth="1"/>
    <col min="22" max="22" width="10.28515625" hidden="1" customWidth="1"/>
    <col min="23" max="23" width="8.85546875" customWidth="1"/>
    <col min="24" max="24" width="9.85546875" customWidth="1"/>
  </cols>
  <sheetData>
    <row r="1" spans="1:25" ht="14.25">
      <c r="A1" s="432" t="s">
        <v>278</v>
      </c>
      <c r="B1" s="372"/>
      <c r="C1" s="372"/>
      <c r="D1" s="372"/>
      <c r="E1" s="372"/>
    </row>
    <row r="2" spans="1:25" ht="17.100000000000001" customHeight="1">
      <c r="A2" s="392" t="s">
        <v>403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393"/>
      <c r="Q2" s="393"/>
      <c r="R2" s="393"/>
      <c r="S2" s="393"/>
      <c r="T2" s="393"/>
      <c r="U2" s="393"/>
      <c r="V2" s="393"/>
      <c r="W2" s="393"/>
      <c r="X2" s="393"/>
      <c r="Y2" s="394"/>
    </row>
    <row r="3" spans="1:2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395" t="s">
        <v>242</v>
      </c>
      <c r="G3" s="404"/>
      <c r="H3" s="404"/>
      <c r="I3" s="404"/>
      <c r="J3" s="404"/>
      <c r="K3" s="404"/>
      <c r="L3" s="404"/>
      <c r="M3" s="404"/>
      <c r="N3" s="317"/>
      <c r="O3" s="317"/>
      <c r="P3" s="400" t="s">
        <v>29</v>
      </c>
      <c r="Q3" s="393"/>
      <c r="R3" s="393"/>
      <c r="S3" s="393"/>
      <c r="T3" s="393"/>
      <c r="U3" s="393"/>
      <c r="V3" s="393"/>
      <c r="W3" s="393"/>
      <c r="X3" s="393"/>
      <c r="Y3" s="394"/>
    </row>
    <row r="4" spans="1:25" ht="18.95" customHeight="1">
      <c r="A4" s="376"/>
      <c r="B4" s="376"/>
      <c r="C4" s="376"/>
      <c r="D4" s="380"/>
      <c r="E4" s="386" t="s">
        <v>187</v>
      </c>
      <c r="F4" s="381" t="s">
        <v>336</v>
      </c>
      <c r="G4" s="381" t="s">
        <v>417</v>
      </c>
      <c r="H4" s="381" t="s">
        <v>419</v>
      </c>
      <c r="I4" s="381" t="s">
        <v>420</v>
      </c>
      <c r="J4" s="381" t="s">
        <v>438</v>
      </c>
      <c r="K4" s="381" t="s">
        <v>439</v>
      </c>
      <c r="L4" s="381" t="s">
        <v>440</v>
      </c>
      <c r="M4" s="381" t="s">
        <v>300</v>
      </c>
      <c r="N4" s="390" t="s">
        <v>433</v>
      </c>
      <c r="O4" s="390" t="s">
        <v>429</v>
      </c>
      <c r="P4" s="391" t="s">
        <v>336</v>
      </c>
      <c r="Q4" s="391" t="s">
        <v>417</v>
      </c>
      <c r="R4" s="391" t="s">
        <v>419</v>
      </c>
      <c r="S4" s="391" t="s">
        <v>420</v>
      </c>
      <c r="T4" s="381" t="s">
        <v>438</v>
      </c>
      <c r="U4" s="381" t="s">
        <v>439</v>
      </c>
      <c r="V4" s="381" t="s">
        <v>440</v>
      </c>
      <c r="W4" s="391" t="s">
        <v>300</v>
      </c>
      <c r="X4" s="390" t="s">
        <v>433</v>
      </c>
      <c r="Y4" s="390" t="s">
        <v>429</v>
      </c>
    </row>
    <row r="5" spans="1:2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  <c r="P5" s="381"/>
      <c r="Q5" s="381"/>
      <c r="R5" s="381"/>
      <c r="S5" s="381"/>
      <c r="T5" s="381"/>
      <c r="U5" s="381"/>
      <c r="V5" s="381"/>
      <c r="W5" s="381"/>
      <c r="X5" s="391"/>
      <c r="Y5" s="391"/>
    </row>
    <row r="6" spans="1:25" ht="15" customHeight="1">
      <c r="A6" s="9"/>
      <c r="B6" s="26" t="s">
        <v>88</v>
      </c>
      <c r="C6" s="54"/>
      <c r="D6" s="55"/>
      <c r="E6" s="55"/>
      <c r="F6" s="320">
        <f t="shared" ref="F6:M6" si="0">F7+F12+F20+F26+F38+F41</f>
        <v>16608</v>
      </c>
      <c r="G6" s="320">
        <f t="shared" si="0"/>
        <v>0</v>
      </c>
      <c r="H6" s="320">
        <f t="shared" si="0"/>
        <v>0</v>
      </c>
      <c r="I6" s="320">
        <f t="shared" si="0"/>
        <v>0</v>
      </c>
      <c r="J6" s="320">
        <f t="shared" si="0"/>
        <v>0</v>
      </c>
      <c r="K6" s="320">
        <f t="shared" si="0"/>
        <v>0</v>
      </c>
      <c r="L6" s="320">
        <f t="shared" si="0"/>
        <v>0</v>
      </c>
      <c r="M6" s="320">
        <f t="shared" si="0"/>
        <v>16608</v>
      </c>
      <c r="N6" s="320">
        <f>N7+N12+N21+N27+N39+N42</f>
        <v>2648</v>
      </c>
      <c r="O6" s="331">
        <f>SUM(N6/M6)</f>
        <v>0.15944123314065511</v>
      </c>
      <c r="P6" s="320">
        <f t="shared" ref="P6:W6" si="1">P7+P12+P20+P26+P38+P41</f>
        <v>53000</v>
      </c>
      <c r="Q6" s="320">
        <f t="shared" si="1"/>
        <v>0</v>
      </c>
      <c r="R6" s="320">
        <f t="shared" si="1"/>
        <v>0</v>
      </c>
      <c r="S6" s="320">
        <f t="shared" si="1"/>
        <v>0</v>
      </c>
      <c r="T6" s="320">
        <f t="shared" si="1"/>
        <v>0</v>
      </c>
      <c r="U6" s="320">
        <f t="shared" si="1"/>
        <v>0</v>
      </c>
      <c r="V6" s="320">
        <f t="shared" si="1"/>
        <v>0</v>
      </c>
      <c r="W6" s="320">
        <f t="shared" si="1"/>
        <v>53000</v>
      </c>
      <c r="X6" s="320">
        <f>X7+X12+X21+X27</f>
        <v>0</v>
      </c>
      <c r="Y6" s="331">
        <f>SUM(X6/W6)</f>
        <v>0</v>
      </c>
    </row>
    <row r="7" spans="1:25" ht="15" customHeight="1">
      <c r="A7" s="116"/>
      <c r="B7" s="240">
        <v>1</v>
      </c>
      <c r="C7" s="241" t="s">
        <v>48</v>
      </c>
      <c r="D7" s="242"/>
      <c r="E7" s="242"/>
      <c r="F7" s="243">
        <f t="shared" ref="F7:X7" si="2">F8</f>
        <v>0</v>
      </c>
      <c r="G7" s="243">
        <f t="shared" si="2"/>
        <v>0</v>
      </c>
      <c r="H7" s="243">
        <f t="shared" si="2"/>
        <v>0</v>
      </c>
      <c r="I7" s="243">
        <f t="shared" si="2"/>
        <v>0</v>
      </c>
      <c r="J7" s="243">
        <f t="shared" si="2"/>
        <v>0</v>
      </c>
      <c r="K7" s="243">
        <f t="shared" si="2"/>
        <v>0</v>
      </c>
      <c r="L7" s="243">
        <f t="shared" si="2"/>
        <v>0</v>
      </c>
      <c r="M7" s="243">
        <f t="shared" si="2"/>
        <v>0</v>
      </c>
      <c r="N7" s="243">
        <f t="shared" si="2"/>
        <v>0</v>
      </c>
      <c r="O7" s="332">
        <v>0</v>
      </c>
      <c r="P7" s="243">
        <f t="shared" si="2"/>
        <v>0</v>
      </c>
      <c r="Q7" s="243">
        <f t="shared" si="2"/>
        <v>0</v>
      </c>
      <c r="R7" s="243">
        <f t="shared" si="2"/>
        <v>0</v>
      </c>
      <c r="S7" s="243">
        <f t="shared" si="2"/>
        <v>0</v>
      </c>
      <c r="T7" s="243">
        <f t="shared" si="2"/>
        <v>0</v>
      </c>
      <c r="U7" s="243">
        <f t="shared" si="2"/>
        <v>0</v>
      </c>
      <c r="V7" s="243">
        <f t="shared" si="2"/>
        <v>0</v>
      </c>
      <c r="W7" s="243">
        <f t="shared" si="2"/>
        <v>0</v>
      </c>
      <c r="X7" s="243">
        <f t="shared" si="2"/>
        <v>0</v>
      </c>
      <c r="Y7" s="332">
        <v>0</v>
      </c>
    </row>
    <row r="8" spans="1:25" ht="15" customHeight="1">
      <c r="A8" s="116"/>
      <c r="B8" s="117" t="s">
        <v>269</v>
      </c>
      <c r="C8" s="115" t="s">
        <v>268</v>
      </c>
      <c r="D8" s="189" t="s">
        <v>48</v>
      </c>
      <c r="E8" s="185"/>
      <c r="F8" s="205">
        <f t="shared" ref="F8:N8" si="3">SUM(F10)</f>
        <v>0</v>
      </c>
      <c r="G8" s="205">
        <f t="shared" si="3"/>
        <v>0</v>
      </c>
      <c r="H8" s="205">
        <f t="shared" si="3"/>
        <v>0</v>
      </c>
      <c r="I8" s="205">
        <f t="shared" si="3"/>
        <v>0</v>
      </c>
      <c r="J8" s="205">
        <f t="shared" si="3"/>
        <v>0</v>
      </c>
      <c r="K8" s="205">
        <f t="shared" si="3"/>
        <v>0</v>
      </c>
      <c r="L8" s="205">
        <f t="shared" si="3"/>
        <v>0</v>
      </c>
      <c r="M8" s="205">
        <f t="shared" si="3"/>
        <v>0</v>
      </c>
      <c r="N8" s="205">
        <f t="shared" si="3"/>
        <v>0</v>
      </c>
      <c r="O8" s="350">
        <v>0</v>
      </c>
      <c r="P8" s="205">
        <f>SUM(P10:P11)</f>
        <v>0</v>
      </c>
      <c r="Q8" s="205">
        <f t="shared" ref="Q8:V8" si="4">SUM(Q10:Q11)</f>
        <v>0</v>
      </c>
      <c r="R8" s="205">
        <f t="shared" si="4"/>
        <v>0</v>
      </c>
      <c r="S8" s="205">
        <f t="shared" si="4"/>
        <v>0</v>
      </c>
      <c r="T8" s="205">
        <f t="shared" si="4"/>
        <v>0</v>
      </c>
      <c r="U8" s="205">
        <f t="shared" si="4"/>
        <v>0</v>
      </c>
      <c r="V8" s="205">
        <f t="shared" si="4"/>
        <v>0</v>
      </c>
      <c r="W8" s="205">
        <f>SUM(W10:W11)</f>
        <v>0</v>
      </c>
      <c r="X8" s="205">
        <f>SUM(X10:X11)</f>
        <v>0</v>
      </c>
      <c r="Y8" s="350">
        <v>0</v>
      </c>
    </row>
    <row r="9" spans="1:25" ht="15" hidden="1" customHeight="1">
      <c r="A9" s="116">
        <v>41</v>
      </c>
      <c r="B9" s="117"/>
      <c r="C9" s="186"/>
      <c r="D9" s="103" t="s">
        <v>24</v>
      </c>
      <c r="E9" s="203" t="s">
        <v>201</v>
      </c>
      <c r="F9" s="179">
        <v>0</v>
      </c>
      <c r="G9" s="179"/>
      <c r="H9" s="179"/>
      <c r="I9" s="179"/>
      <c r="J9" s="179"/>
      <c r="K9" s="179"/>
      <c r="L9" s="179"/>
      <c r="M9" s="179"/>
      <c r="N9" s="179">
        <v>0</v>
      </c>
      <c r="O9" s="351">
        <v>0</v>
      </c>
      <c r="P9" s="178">
        <v>0</v>
      </c>
      <c r="Q9" s="178">
        <v>0</v>
      </c>
      <c r="R9" s="179"/>
      <c r="S9" s="179"/>
      <c r="T9" s="179"/>
      <c r="U9" s="179"/>
      <c r="V9" s="179"/>
      <c r="W9" s="178">
        <v>0</v>
      </c>
      <c r="X9" s="178">
        <v>0</v>
      </c>
      <c r="Y9" s="351">
        <v>0</v>
      </c>
    </row>
    <row r="10" spans="1:25" ht="15" customHeight="1">
      <c r="A10" s="116">
        <v>41</v>
      </c>
      <c r="B10" s="116"/>
      <c r="C10" s="186"/>
      <c r="D10" s="403" t="s">
        <v>24</v>
      </c>
      <c r="E10" s="429" t="s">
        <v>354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f>SUM(F10:L10)</f>
        <v>0</v>
      </c>
      <c r="N10" s="179">
        <v>0</v>
      </c>
      <c r="O10" s="351">
        <v>0</v>
      </c>
      <c r="P10" s="178">
        <v>0</v>
      </c>
      <c r="Q10" s="178">
        <v>0</v>
      </c>
      <c r="R10" s="179">
        <v>0</v>
      </c>
      <c r="S10" s="179">
        <v>0</v>
      </c>
      <c r="T10" s="179">
        <v>0</v>
      </c>
      <c r="U10" s="179">
        <v>0</v>
      </c>
      <c r="V10" s="179">
        <v>0</v>
      </c>
      <c r="W10" s="178">
        <f>SUM(P10:V10)</f>
        <v>0</v>
      </c>
      <c r="X10" s="178">
        <v>0</v>
      </c>
      <c r="Y10" s="351">
        <v>0</v>
      </c>
    </row>
    <row r="11" spans="1:25" ht="15" customHeight="1">
      <c r="A11" s="116" t="s">
        <v>308</v>
      </c>
      <c r="B11" s="116"/>
      <c r="C11" s="186"/>
      <c r="D11" s="402"/>
      <c r="E11" s="428"/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f>SUM(F11:L11)</f>
        <v>0</v>
      </c>
      <c r="N11" s="179">
        <v>0</v>
      </c>
      <c r="O11" s="351">
        <v>0</v>
      </c>
      <c r="P11" s="178">
        <v>0</v>
      </c>
      <c r="Q11" s="178">
        <v>0</v>
      </c>
      <c r="R11" s="179">
        <v>0</v>
      </c>
      <c r="S11" s="179">
        <v>0</v>
      </c>
      <c r="T11" s="179">
        <v>0</v>
      </c>
      <c r="U11" s="179">
        <v>0</v>
      </c>
      <c r="V11" s="179">
        <v>0</v>
      </c>
      <c r="W11" s="178">
        <f>SUM(P11:V11)</f>
        <v>0</v>
      </c>
      <c r="X11" s="178">
        <v>0</v>
      </c>
      <c r="Y11" s="351">
        <v>0</v>
      </c>
    </row>
    <row r="12" spans="1:25" ht="15" customHeight="1">
      <c r="A12" s="116"/>
      <c r="B12" s="271">
        <v>2</v>
      </c>
      <c r="C12" s="272" t="s">
        <v>99</v>
      </c>
      <c r="D12" s="242"/>
      <c r="E12" s="242"/>
      <c r="F12" s="244">
        <f t="shared" ref="F12:N12" si="5">SUM(F13+F15)</f>
        <v>5108</v>
      </c>
      <c r="G12" s="244">
        <f t="shared" si="5"/>
        <v>0</v>
      </c>
      <c r="H12" s="244">
        <f t="shared" si="5"/>
        <v>0</v>
      </c>
      <c r="I12" s="244">
        <f t="shared" si="5"/>
        <v>0</v>
      </c>
      <c r="J12" s="244">
        <f t="shared" si="5"/>
        <v>0</v>
      </c>
      <c r="K12" s="244">
        <f t="shared" si="5"/>
        <v>0</v>
      </c>
      <c r="L12" s="244">
        <f t="shared" si="5"/>
        <v>0</v>
      </c>
      <c r="M12" s="244">
        <f t="shared" si="5"/>
        <v>5108</v>
      </c>
      <c r="N12" s="244">
        <f t="shared" si="5"/>
        <v>1889</v>
      </c>
      <c r="O12" s="332">
        <f>SUM(N12/M12)</f>
        <v>0.36981205951448709</v>
      </c>
      <c r="P12" s="244">
        <f t="shared" ref="P12:W12" si="6">SUM(P13+P15)</f>
        <v>0</v>
      </c>
      <c r="Q12" s="244">
        <f t="shared" si="6"/>
        <v>0</v>
      </c>
      <c r="R12" s="244">
        <f t="shared" si="6"/>
        <v>0</v>
      </c>
      <c r="S12" s="244">
        <f t="shared" si="6"/>
        <v>0</v>
      </c>
      <c r="T12" s="244">
        <f t="shared" si="6"/>
        <v>0</v>
      </c>
      <c r="U12" s="244">
        <f t="shared" si="6"/>
        <v>0</v>
      </c>
      <c r="V12" s="244">
        <f t="shared" si="6"/>
        <v>0</v>
      </c>
      <c r="W12" s="244">
        <f t="shared" si="6"/>
        <v>0</v>
      </c>
      <c r="X12" s="244">
        <f>SUM(X13+X16)</f>
        <v>0</v>
      </c>
      <c r="Y12" s="332">
        <v>0</v>
      </c>
    </row>
    <row r="13" spans="1:25" ht="15" customHeight="1">
      <c r="A13" s="116"/>
      <c r="B13" s="117" t="s">
        <v>305</v>
      </c>
      <c r="C13" s="115" t="s">
        <v>245</v>
      </c>
      <c r="D13" s="189" t="s">
        <v>103</v>
      </c>
      <c r="E13" s="185"/>
      <c r="F13" s="191">
        <f t="shared" ref="F13:M13" si="7">SUM(F14:F14)</f>
        <v>2500</v>
      </c>
      <c r="G13" s="191">
        <f t="shared" si="7"/>
        <v>0</v>
      </c>
      <c r="H13" s="191">
        <f t="shared" si="7"/>
        <v>0</v>
      </c>
      <c r="I13" s="191">
        <f t="shared" si="7"/>
        <v>0</v>
      </c>
      <c r="J13" s="191">
        <f t="shared" si="7"/>
        <v>0</v>
      </c>
      <c r="K13" s="191">
        <f t="shared" si="7"/>
        <v>0</v>
      </c>
      <c r="L13" s="191">
        <f t="shared" si="7"/>
        <v>0</v>
      </c>
      <c r="M13" s="191">
        <f t="shared" si="7"/>
        <v>2500</v>
      </c>
      <c r="N13" s="191">
        <f>N14</f>
        <v>992</v>
      </c>
      <c r="O13" s="350">
        <f>SUM(N13/M13)</f>
        <v>0.39679999999999999</v>
      </c>
      <c r="P13" s="191">
        <f t="shared" ref="P13:X13" si="8">P14</f>
        <v>0</v>
      </c>
      <c r="Q13" s="191">
        <f t="shared" si="8"/>
        <v>0</v>
      </c>
      <c r="R13" s="191">
        <f t="shared" si="8"/>
        <v>0</v>
      </c>
      <c r="S13" s="191">
        <f t="shared" si="8"/>
        <v>0</v>
      </c>
      <c r="T13" s="191">
        <f t="shared" si="8"/>
        <v>0</v>
      </c>
      <c r="U13" s="191">
        <f t="shared" si="8"/>
        <v>0</v>
      </c>
      <c r="V13" s="191">
        <f t="shared" si="8"/>
        <v>0</v>
      </c>
      <c r="W13" s="191">
        <f t="shared" si="8"/>
        <v>0</v>
      </c>
      <c r="X13" s="191">
        <f t="shared" si="8"/>
        <v>0</v>
      </c>
      <c r="Y13" s="350">
        <v>0</v>
      </c>
    </row>
    <row r="14" spans="1:25" ht="15" customHeight="1">
      <c r="A14" s="116">
        <v>41</v>
      </c>
      <c r="B14" s="117"/>
      <c r="C14" s="186"/>
      <c r="D14" s="103" t="s">
        <v>24</v>
      </c>
      <c r="E14" s="183" t="s">
        <v>38</v>
      </c>
      <c r="F14" s="179">
        <v>2500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f>SUM(F14:L14)</f>
        <v>2500</v>
      </c>
      <c r="N14" s="179">
        <v>992</v>
      </c>
      <c r="O14" s="351">
        <f>SUM(N14/M14)</f>
        <v>0.39679999999999999</v>
      </c>
      <c r="P14" s="178">
        <v>0</v>
      </c>
      <c r="Q14" s="178">
        <v>0</v>
      </c>
      <c r="R14" s="179">
        <v>0</v>
      </c>
      <c r="S14" s="179">
        <v>0</v>
      </c>
      <c r="T14" s="179">
        <v>0</v>
      </c>
      <c r="U14" s="179">
        <v>0</v>
      </c>
      <c r="V14" s="179">
        <v>0</v>
      </c>
      <c r="W14" s="178">
        <f>SUM(P14:V14)</f>
        <v>0</v>
      </c>
      <c r="X14" s="178">
        <v>0</v>
      </c>
      <c r="Y14" s="351">
        <v>0</v>
      </c>
    </row>
    <row r="15" spans="1:25" ht="15" customHeight="1">
      <c r="A15" s="295"/>
      <c r="B15" s="265" t="s">
        <v>316</v>
      </c>
      <c r="C15" s="319" t="s">
        <v>246</v>
      </c>
      <c r="D15" s="35" t="s">
        <v>315</v>
      </c>
      <c r="E15" s="292"/>
      <c r="F15" s="191">
        <f t="shared" ref="F15:N15" si="9">SUM(F16:F19)</f>
        <v>2608</v>
      </c>
      <c r="G15" s="191">
        <f t="shared" si="9"/>
        <v>0</v>
      </c>
      <c r="H15" s="191">
        <f t="shared" si="9"/>
        <v>0</v>
      </c>
      <c r="I15" s="191">
        <f t="shared" si="9"/>
        <v>0</v>
      </c>
      <c r="J15" s="191">
        <f t="shared" si="9"/>
        <v>0</v>
      </c>
      <c r="K15" s="191">
        <f t="shared" si="9"/>
        <v>0</v>
      </c>
      <c r="L15" s="191">
        <f t="shared" si="9"/>
        <v>0</v>
      </c>
      <c r="M15" s="191">
        <f t="shared" si="9"/>
        <v>2608</v>
      </c>
      <c r="N15" s="191">
        <f t="shared" si="9"/>
        <v>897</v>
      </c>
      <c r="O15" s="350">
        <f>SUM(N15/M15)</f>
        <v>0.34394171779141103</v>
      </c>
      <c r="P15" s="191">
        <f>SUM(P16:P19)</f>
        <v>0</v>
      </c>
      <c r="Q15" s="191">
        <f t="shared" ref="Q15:V15" si="10">SUM(Q16:Q19)</f>
        <v>0</v>
      </c>
      <c r="R15" s="191">
        <f t="shared" si="10"/>
        <v>0</v>
      </c>
      <c r="S15" s="191">
        <f t="shared" si="10"/>
        <v>0</v>
      </c>
      <c r="T15" s="191">
        <f t="shared" si="10"/>
        <v>0</v>
      </c>
      <c r="U15" s="191">
        <f t="shared" si="10"/>
        <v>0</v>
      </c>
      <c r="V15" s="191">
        <f t="shared" si="10"/>
        <v>0</v>
      </c>
      <c r="W15" s="191">
        <f>SUM(W16:W19)</f>
        <v>0</v>
      </c>
      <c r="X15" s="191">
        <f>SUM(X16:X19)</f>
        <v>0</v>
      </c>
      <c r="Y15" s="350">
        <v>0</v>
      </c>
    </row>
    <row r="16" spans="1:25" ht="15" customHeight="1">
      <c r="A16" s="116">
        <v>41</v>
      </c>
      <c r="B16" s="116"/>
      <c r="C16" s="186"/>
      <c r="D16" s="403" t="s">
        <v>26</v>
      </c>
      <c r="E16" s="419" t="s">
        <v>355</v>
      </c>
      <c r="F16" s="179">
        <v>500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f>SUM(F16:L16)</f>
        <v>500</v>
      </c>
      <c r="N16" s="179">
        <v>0</v>
      </c>
      <c r="O16" s="351">
        <f>SUM(N16/M16)</f>
        <v>0</v>
      </c>
      <c r="P16" s="178">
        <v>0</v>
      </c>
      <c r="Q16" s="178">
        <v>0</v>
      </c>
      <c r="R16" s="179">
        <v>0</v>
      </c>
      <c r="S16" s="179">
        <v>0</v>
      </c>
      <c r="T16" s="179">
        <v>0</v>
      </c>
      <c r="U16" s="179">
        <v>0</v>
      </c>
      <c r="V16" s="179">
        <v>0</v>
      </c>
      <c r="W16" s="178">
        <f>SUM(P16:V16)</f>
        <v>0</v>
      </c>
      <c r="X16" s="178">
        <v>0</v>
      </c>
      <c r="Y16" s="351">
        <v>0</v>
      </c>
    </row>
    <row r="17" spans="1:25" ht="15" customHeight="1">
      <c r="A17" s="116" t="s">
        <v>308</v>
      </c>
      <c r="B17" s="116"/>
      <c r="C17" s="186"/>
      <c r="D17" s="402"/>
      <c r="E17" s="428"/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f>SUM(F17:L17)</f>
        <v>0</v>
      </c>
      <c r="N17" s="179">
        <v>0</v>
      </c>
      <c r="O17" s="351">
        <v>0</v>
      </c>
      <c r="P17" s="178">
        <v>0</v>
      </c>
      <c r="Q17" s="178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178">
        <f>SUM(P17:V17)</f>
        <v>0</v>
      </c>
      <c r="X17" s="178">
        <v>0</v>
      </c>
      <c r="Y17" s="351">
        <v>0</v>
      </c>
    </row>
    <row r="18" spans="1:25" ht="15" customHeight="1">
      <c r="A18" s="116">
        <v>41</v>
      </c>
      <c r="B18" s="116"/>
      <c r="C18" s="186"/>
      <c r="D18" s="403" t="s">
        <v>27</v>
      </c>
      <c r="E18" s="419" t="s">
        <v>330</v>
      </c>
      <c r="F18" s="179">
        <v>2108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f>SUM(F18:L18)</f>
        <v>2108</v>
      </c>
      <c r="N18" s="179">
        <v>897</v>
      </c>
      <c r="O18" s="351">
        <f>SUM(N18/M18)</f>
        <v>0.42552182163187857</v>
      </c>
      <c r="P18" s="178">
        <v>0</v>
      </c>
      <c r="Q18" s="178">
        <v>0</v>
      </c>
      <c r="R18" s="179">
        <v>0</v>
      </c>
      <c r="S18" s="179">
        <v>0</v>
      </c>
      <c r="T18" s="179">
        <v>0</v>
      </c>
      <c r="U18" s="179">
        <v>0</v>
      </c>
      <c r="V18" s="179">
        <v>0</v>
      </c>
      <c r="W18" s="178">
        <f>SUM(P18:V18)</f>
        <v>0</v>
      </c>
      <c r="X18" s="178">
        <v>0</v>
      </c>
      <c r="Y18" s="351">
        <v>0</v>
      </c>
    </row>
    <row r="19" spans="1:25" ht="15" customHeight="1">
      <c r="A19" s="116" t="s">
        <v>396</v>
      </c>
      <c r="B19" s="116"/>
      <c r="C19" s="186"/>
      <c r="D19" s="410"/>
      <c r="E19" s="420"/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f>SUM(F19:L19)</f>
        <v>0</v>
      </c>
      <c r="N19" s="179">
        <v>0</v>
      </c>
      <c r="O19" s="351">
        <v>0</v>
      </c>
      <c r="P19" s="178">
        <v>0</v>
      </c>
      <c r="Q19" s="178">
        <v>0</v>
      </c>
      <c r="R19" s="179">
        <v>0</v>
      </c>
      <c r="S19" s="179">
        <v>0</v>
      </c>
      <c r="T19" s="179">
        <v>0</v>
      </c>
      <c r="U19" s="179">
        <v>0</v>
      </c>
      <c r="V19" s="179">
        <v>0</v>
      </c>
      <c r="W19" s="178">
        <f>SUM(P19:V19)</f>
        <v>0</v>
      </c>
      <c r="X19" s="178">
        <v>0</v>
      </c>
      <c r="Y19" s="351">
        <v>0</v>
      </c>
    </row>
    <row r="20" spans="1:25" ht="15" customHeight="1">
      <c r="A20" s="116"/>
      <c r="B20" s="240">
        <v>3</v>
      </c>
      <c r="C20" s="424" t="s">
        <v>8</v>
      </c>
      <c r="D20" s="425"/>
      <c r="E20" s="426"/>
      <c r="F20" s="243">
        <f t="shared" ref="F20:X20" si="11">F21</f>
        <v>7000</v>
      </c>
      <c r="G20" s="243">
        <f t="shared" si="11"/>
        <v>0</v>
      </c>
      <c r="H20" s="243">
        <f t="shared" si="11"/>
        <v>0</v>
      </c>
      <c r="I20" s="243">
        <f t="shared" si="11"/>
        <v>0</v>
      </c>
      <c r="J20" s="243">
        <f t="shared" si="11"/>
        <v>0</v>
      </c>
      <c r="K20" s="243">
        <f t="shared" si="11"/>
        <v>0</v>
      </c>
      <c r="L20" s="243">
        <f t="shared" si="11"/>
        <v>0</v>
      </c>
      <c r="M20" s="243">
        <f t="shared" si="11"/>
        <v>7000</v>
      </c>
      <c r="N20" s="243">
        <f t="shared" si="11"/>
        <v>639</v>
      </c>
      <c r="O20" s="332">
        <f>SUM(N20/M20)</f>
        <v>9.1285714285714289E-2</v>
      </c>
      <c r="P20" s="243">
        <f t="shared" si="11"/>
        <v>0</v>
      </c>
      <c r="Q20" s="243">
        <f t="shared" si="11"/>
        <v>0</v>
      </c>
      <c r="R20" s="243">
        <f t="shared" si="11"/>
        <v>0</v>
      </c>
      <c r="S20" s="243">
        <f t="shared" si="11"/>
        <v>0</v>
      </c>
      <c r="T20" s="243">
        <f t="shared" si="11"/>
        <v>0</v>
      </c>
      <c r="U20" s="243">
        <f t="shared" si="11"/>
        <v>0</v>
      </c>
      <c r="V20" s="243">
        <f t="shared" si="11"/>
        <v>0</v>
      </c>
      <c r="W20" s="243">
        <f t="shared" si="11"/>
        <v>0</v>
      </c>
      <c r="X20" s="243">
        <f t="shared" si="11"/>
        <v>0</v>
      </c>
      <c r="Y20" s="332">
        <v>0</v>
      </c>
    </row>
    <row r="21" spans="1:25" ht="15" customHeight="1">
      <c r="A21" s="116"/>
      <c r="B21" s="117" t="s">
        <v>267</v>
      </c>
      <c r="C21" s="115" t="s">
        <v>245</v>
      </c>
      <c r="D21" s="189" t="s">
        <v>103</v>
      </c>
      <c r="E21" s="185"/>
      <c r="F21" s="177">
        <f t="shared" ref="F21:N21" si="12">SUM(F22:F25)</f>
        <v>7000</v>
      </c>
      <c r="G21" s="177">
        <f t="shared" si="12"/>
        <v>0</v>
      </c>
      <c r="H21" s="177">
        <f t="shared" si="12"/>
        <v>0</v>
      </c>
      <c r="I21" s="177">
        <f t="shared" si="12"/>
        <v>0</v>
      </c>
      <c r="J21" s="177">
        <f t="shared" si="12"/>
        <v>0</v>
      </c>
      <c r="K21" s="177">
        <f t="shared" si="12"/>
        <v>0</v>
      </c>
      <c r="L21" s="177">
        <f t="shared" si="12"/>
        <v>0</v>
      </c>
      <c r="M21" s="177">
        <f t="shared" si="12"/>
        <v>7000</v>
      </c>
      <c r="N21" s="177">
        <f t="shared" si="12"/>
        <v>639</v>
      </c>
      <c r="O21" s="350">
        <f>SUM(N21/M21)</f>
        <v>9.1285714285714289E-2</v>
      </c>
      <c r="P21" s="177">
        <f>SUM(P22:P25)</f>
        <v>0</v>
      </c>
      <c r="Q21" s="177">
        <f t="shared" ref="Q21:V21" si="13">SUM(Q22:Q25)</f>
        <v>0</v>
      </c>
      <c r="R21" s="177">
        <f t="shared" si="13"/>
        <v>0</v>
      </c>
      <c r="S21" s="177">
        <f t="shared" si="13"/>
        <v>0</v>
      </c>
      <c r="T21" s="177">
        <f t="shared" si="13"/>
        <v>0</v>
      </c>
      <c r="U21" s="177">
        <f t="shared" si="13"/>
        <v>0</v>
      </c>
      <c r="V21" s="177">
        <f t="shared" si="13"/>
        <v>0</v>
      </c>
      <c r="W21" s="177">
        <f>SUM(W22:W25)</f>
        <v>0</v>
      </c>
      <c r="X21" s="177">
        <f>SUM(X22:X25)</f>
        <v>0</v>
      </c>
      <c r="Y21" s="350">
        <v>0</v>
      </c>
    </row>
    <row r="22" spans="1:25" ht="15" customHeight="1">
      <c r="A22" s="116">
        <v>41</v>
      </c>
      <c r="B22" s="103"/>
      <c r="C22" s="186"/>
      <c r="D22" s="103" t="s">
        <v>24</v>
      </c>
      <c r="E22" s="203" t="s">
        <v>356</v>
      </c>
      <c r="F22" s="179">
        <v>5000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f>SUM(F22:L22)</f>
        <v>5000</v>
      </c>
      <c r="N22" s="179">
        <v>0</v>
      </c>
      <c r="O22" s="351">
        <f>SUM(N22/M22)</f>
        <v>0</v>
      </c>
      <c r="P22" s="178">
        <v>0</v>
      </c>
      <c r="Q22" s="178">
        <v>0</v>
      </c>
      <c r="R22" s="179">
        <v>0</v>
      </c>
      <c r="S22" s="179">
        <v>0</v>
      </c>
      <c r="T22" s="179">
        <v>0</v>
      </c>
      <c r="U22" s="179">
        <v>0</v>
      </c>
      <c r="V22" s="179">
        <v>0</v>
      </c>
      <c r="W22" s="178">
        <v>0</v>
      </c>
      <c r="X22" s="178">
        <v>0</v>
      </c>
      <c r="Y22" s="351">
        <v>0</v>
      </c>
    </row>
    <row r="23" spans="1:25" ht="15" customHeight="1">
      <c r="A23" s="116">
        <v>41</v>
      </c>
      <c r="B23" s="132"/>
      <c r="C23" s="186"/>
      <c r="D23" s="103" t="s">
        <v>25</v>
      </c>
      <c r="E23" s="203" t="s">
        <v>331</v>
      </c>
      <c r="F23" s="179">
        <v>1000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f>SUM(F23:L23)</f>
        <v>1000</v>
      </c>
      <c r="N23" s="179">
        <v>639</v>
      </c>
      <c r="O23" s="351">
        <f>SUM(N23/M23)</f>
        <v>0.63900000000000001</v>
      </c>
      <c r="P23" s="178">
        <v>0</v>
      </c>
      <c r="Q23" s="178">
        <v>0</v>
      </c>
      <c r="R23" s="179">
        <v>0</v>
      </c>
      <c r="S23" s="179">
        <v>0</v>
      </c>
      <c r="T23" s="179">
        <v>0</v>
      </c>
      <c r="U23" s="179">
        <v>0</v>
      </c>
      <c r="V23" s="179">
        <v>0</v>
      </c>
      <c r="W23" s="178">
        <f>SUM(P23:V23)</f>
        <v>0</v>
      </c>
      <c r="X23" s="178">
        <v>0</v>
      </c>
      <c r="Y23" s="351">
        <v>0</v>
      </c>
    </row>
    <row r="24" spans="1:25" ht="15" customHeight="1">
      <c r="A24" s="116">
        <v>41</v>
      </c>
      <c r="B24" s="132"/>
      <c r="C24" s="186"/>
      <c r="D24" s="103" t="s">
        <v>26</v>
      </c>
      <c r="E24" s="203" t="s">
        <v>332</v>
      </c>
      <c r="F24" s="179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f>SUM(F24:L24)</f>
        <v>0</v>
      </c>
      <c r="N24" s="179">
        <v>0</v>
      </c>
      <c r="O24" s="351">
        <v>0</v>
      </c>
      <c r="P24" s="178">
        <v>0</v>
      </c>
      <c r="Q24" s="178">
        <v>0</v>
      </c>
      <c r="R24" s="179">
        <v>0</v>
      </c>
      <c r="S24" s="179">
        <v>0</v>
      </c>
      <c r="T24" s="179">
        <v>0</v>
      </c>
      <c r="U24" s="179">
        <v>0</v>
      </c>
      <c r="V24" s="179">
        <v>0</v>
      </c>
      <c r="W24" s="178">
        <v>0</v>
      </c>
      <c r="X24" s="178">
        <v>0</v>
      </c>
      <c r="Y24" s="351">
        <v>0</v>
      </c>
    </row>
    <row r="25" spans="1:25" ht="15" customHeight="1">
      <c r="A25" s="116">
        <v>41</v>
      </c>
      <c r="B25" s="132"/>
      <c r="C25" s="186"/>
      <c r="D25" s="116">
        <v>4</v>
      </c>
      <c r="E25" s="203" t="s">
        <v>100</v>
      </c>
      <c r="F25" s="179">
        <v>1000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f>SUM(F25:L25)</f>
        <v>1000</v>
      </c>
      <c r="N25" s="179">
        <v>0</v>
      </c>
      <c r="O25" s="351">
        <f>SUM(N25/M25)</f>
        <v>0</v>
      </c>
      <c r="P25" s="178">
        <v>0</v>
      </c>
      <c r="Q25" s="178">
        <v>0</v>
      </c>
      <c r="R25" s="179">
        <v>0</v>
      </c>
      <c r="S25" s="179">
        <v>0</v>
      </c>
      <c r="T25" s="179">
        <v>0</v>
      </c>
      <c r="U25" s="179">
        <v>0</v>
      </c>
      <c r="V25" s="179">
        <v>0</v>
      </c>
      <c r="W25" s="178">
        <v>0</v>
      </c>
      <c r="X25" s="178">
        <v>0</v>
      </c>
      <c r="Y25" s="351">
        <v>0</v>
      </c>
    </row>
    <row r="26" spans="1:25" ht="15" customHeight="1">
      <c r="A26" s="116"/>
      <c r="B26" s="240">
        <v>4</v>
      </c>
      <c r="C26" s="422" t="s">
        <v>9</v>
      </c>
      <c r="D26" s="423"/>
      <c r="E26" s="423"/>
      <c r="F26" s="243">
        <f>F27</f>
        <v>1500</v>
      </c>
      <c r="G26" s="243">
        <f t="shared" ref="G26:X26" si="14">G27</f>
        <v>0</v>
      </c>
      <c r="H26" s="243">
        <f t="shared" si="14"/>
        <v>0</v>
      </c>
      <c r="I26" s="243">
        <f t="shared" si="14"/>
        <v>0</v>
      </c>
      <c r="J26" s="243">
        <f t="shared" si="14"/>
        <v>0</v>
      </c>
      <c r="K26" s="243">
        <f t="shared" si="14"/>
        <v>0</v>
      </c>
      <c r="L26" s="243">
        <f t="shared" si="14"/>
        <v>0</v>
      </c>
      <c r="M26" s="243">
        <f t="shared" si="14"/>
        <v>1500</v>
      </c>
      <c r="N26" s="243">
        <f>N27</f>
        <v>120</v>
      </c>
      <c r="O26" s="332">
        <f>SUM(N26/M26)</f>
        <v>0.08</v>
      </c>
      <c r="P26" s="243">
        <f t="shared" si="14"/>
        <v>47000</v>
      </c>
      <c r="Q26" s="243">
        <f t="shared" si="14"/>
        <v>0</v>
      </c>
      <c r="R26" s="243">
        <f t="shared" si="14"/>
        <v>0</v>
      </c>
      <c r="S26" s="243">
        <f t="shared" si="14"/>
        <v>0</v>
      </c>
      <c r="T26" s="243">
        <f t="shared" si="14"/>
        <v>0</v>
      </c>
      <c r="U26" s="243">
        <f t="shared" si="14"/>
        <v>0</v>
      </c>
      <c r="V26" s="243">
        <f t="shared" si="14"/>
        <v>0</v>
      </c>
      <c r="W26" s="243">
        <f t="shared" si="14"/>
        <v>47000</v>
      </c>
      <c r="X26" s="243">
        <f t="shared" si="14"/>
        <v>0</v>
      </c>
      <c r="Y26" s="332">
        <f>SUM(X26/W26)</f>
        <v>0</v>
      </c>
    </row>
    <row r="27" spans="1:25" ht="15" customHeight="1">
      <c r="A27" s="116"/>
      <c r="B27" s="117" t="s">
        <v>266</v>
      </c>
      <c r="C27" s="115" t="s">
        <v>263</v>
      </c>
      <c r="D27" s="189" t="s">
        <v>47</v>
      </c>
      <c r="E27" s="185"/>
      <c r="F27" s="177">
        <f t="shared" ref="F27:N27" si="15">SUM(F28:F37)</f>
        <v>1500</v>
      </c>
      <c r="G27" s="177">
        <f t="shared" si="15"/>
        <v>0</v>
      </c>
      <c r="H27" s="177">
        <f t="shared" si="15"/>
        <v>0</v>
      </c>
      <c r="I27" s="177">
        <f t="shared" si="15"/>
        <v>0</v>
      </c>
      <c r="J27" s="177">
        <f t="shared" si="15"/>
        <v>0</v>
      </c>
      <c r="K27" s="177">
        <f t="shared" si="15"/>
        <v>0</v>
      </c>
      <c r="L27" s="177">
        <f t="shared" si="15"/>
        <v>0</v>
      </c>
      <c r="M27" s="177">
        <f t="shared" si="15"/>
        <v>1500</v>
      </c>
      <c r="N27" s="177">
        <f t="shared" si="15"/>
        <v>120</v>
      </c>
      <c r="O27" s="350">
        <f>SUM(N27/M27)</f>
        <v>0.08</v>
      </c>
      <c r="P27" s="177">
        <f t="shared" ref="P27:X27" si="16">SUM(P28:P37)</f>
        <v>47000</v>
      </c>
      <c r="Q27" s="177">
        <f t="shared" si="16"/>
        <v>0</v>
      </c>
      <c r="R27" s="177">
        <f t="shared" si="16"/>
        <v>0</v>
      </c>
      <c r="S27" s="177">
        <f t="shared" si="16"/>
        <v>0</v>
      </c>
      <c r="T27" s="177">
        <f t="shared" si="16"/>
        <v>0</v>
      </c>
      <c r="U27" s="177">
        <f t="shared" si="16"/>
        <v>0</v>
      </c>
      <c r="V27" s="177">
        <f t="shared" si="16"/>
        <v>0</v>
      </c>
      <c r="W27" s="177">
        <f t="shared" si="16"/>
        <v>47000</v>
      </c>
      <c r="X27" s="177">
        <f t="shared" si="16"/>
        <v>0</v>
      </c>
      <c r="Y27" s="350">
        <f>SUM(X27/W27)</f>
        <v>0</v>
      </c>
    </row>
    <row r="28" spans="1:25" ht="15" customHeight="1">
      <c r="A28" s="116">
        <v>41</v>
      </c>
      <c r="B28" s="117"/>
      <c r="C28" s="206"/>
      <c r="D28" s="103" t="s">
        <v>24</v>
      </c>
      <c r="E28" s="188" t="s">
        <v>239</v>
      </c>
      <c r="F28" s="181">
        <v>1000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79">
        <f t="shared" ref="M28:M34" si="17">SUM(F28:L28)</f>
        <v>1000</v>
      </c>
      <c r="N28" s="181">
        <v>120</v>
      </c>
      <c r="O28" s="351">
        <f>SUM(N28/M28)</f>
        <v>0.12</v>
      </c>
      <c r="P28" s="182">
        <v>0</v>
      </c>
      <c r="Q28" s="182">
        <v>0</v>
      </c>
      <c r="R28" s="181">
        <v>0</v>
      </c>
      <c r="S28" s="181">
        <v>0</v>
      </c>
      <c r="T28" s="181">
        <v>0</v>
      </c>
      <c r="U28" s="181">
        <v>0</v>
      </c>
      <c r="V28" s="181">
        <v>0</v>
      </c>
      <c r="W28" s="178">
        <f t="shared" ref="W28:W37" si="18">SUM(P28:V28)</f>
        <v>0</v>
      </c>
      <c r="X28" s="182">
        <v>0</v>
      </c>
      <c r="Y28" s="351">
        <v>0</v>
      </c>
    </row>
    <row r="29" spans="1:25" ht="15" hidden="1" customHeight="1">
      <c r="A29" s="116">
        <v>41</v>
      </c>
      <c r="B29" s="117"/>
      <c r="C29" s="186"/>
      <c r="D29" s="116">
        <v>3</v>
      </c>
      <c r="E29" s="207" t="s">
        <v>144</v>
      </c>
      <c r="F29" s="187">
        <v>0</v>
      </c>
      <c r="G29" s="187"/>
      <c r="H29" s="192"/>
      <c r="I29" s="192"/>
      <c r="J29" s="192"/>
      <c r="K29" s="192"/>
      <c r="L29" s="192"/>
      <c r="M29" s="179">
        <f t="shared" si="17"/>
        <v>0</v>
      </c>
      <c r="N29" s="187">
        <v>0</v>
      </c>
      <c r="O29" s="351">
        <v>0</v>
      </c>
      <c r="P29" s="204">
        <v>0</v>
      </c>
      <c r="Q29" s="204">
        <v>0</v>
      </c>
      <c r="R29" s="187"/>
      <c r="S29" s="187"/>
      <c r="T29" s="187"/>
      <c r="U29" s="187"/>
      <c r="V29" s="187"/>
      <c r="W29" s="178">
        <f t="shared" si="18"/>
        <v>0</v>
      </c>
      <c r="X29" s="182">
        <v>0</v>
      </c>
      <c r="Y29" s="351">
        <v>0</v>
      </c>
    </row>
    <row r="30" spans="1:25" ht="15" customHeight="1">
      <c r="A30" s="116">
        <v>46</v>
      </c>
      <c r="B30" s="117"/>
      <c r="C30" s="186"/>
      <c r="D30" s="401">
        <v>4</v>
      </c>
      <c r="E30" s="408" t="s">
        <v>357</v>
      </c>
      <c r="F30" s="192">
        <v>500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79">
        <f t="shared" si="17"/>
        <v>500</v>
      </c>
      <c r="N30" s="192">
        <v>0</v>
      </c>
      <c r="O30" s="351">
        <v>0</v>
      </c>
      <c r="P30" s="179">
        <v>11000</v>
      </c>
      <c r="Q30" s="179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78">
        <f t="shared" si="18"/>
        <v>11000</v>
      </c>
      <c r="X30" s="182">
        <v>0</v>
      </c>
      <c r="Y30" s="351">
        <f>X30/W30</f>
        <v>0</v>
      </c>
    </row>
    <row r="31" spans="1:25" s="70" customFormat="1" ht="15" customHeight="1">
      <c r="A31" s="116" t="s">
        <v>308</v>
      </c>
      <c r="B31" s="117"/>
      <c r="C31" s="186"/>
      <c r="D31" s="402"/>
      <c r="E31" s="430"/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79">
        <f t="shared" si="17"/>
        <v>0</v>
      </c>
      <c r="N31" s="192">
        <v>0</v>
      </c>
      <c r="O31" s="351">
        <v>0</v>
      </c>
      <c r="P31" s="179">
        <v>15000</v>
      </c>
      <c r="Q31" s="179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78">
        <f t="shared" si="18"/>
        <v>15000</v>
      </c>
      <c r="X31" s="182">
        <v>0</v>
      </c>
      <c r="Y31" s="351">
        <f>X31/W31</f>
        <v>0</v>
      </c>
    </row>
    <row r="32" spans="1:25" s="70" customFormat="1" ht="15" customHeight="1">
      <c r="A32" s="116">
        <v>41</v>
      </c>
      <c r="B32" s="117"/>
      <c r="C32" s="186"/>
      <c r="D32" s="116">
        <v>5</v>
      </c>
      <c r="E32" s="207" t="s">
        <v>306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79">
        <f t="shared" si="17"/>
        <v>0</v>
      </c>
      <c r="N32" s="187">
        <v>0</v>
      </c>
      <c r="O32" s="351">
        <v>0</v>
      </c>
      <c r="P32" s="204">
        <v>0</v>
      </c>
      <c r="Q32" s="204">
        <v>0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78">
        <f t="shared" si="18"/>
        <v>0</v>
      </c>
      <c r="X32" s="182">
        <v>0</v>
      </c>
      <c r="Y32" s="351">
        <v>0</v>
      </c>
    </row>
    <row r="33" spans="1:25" s="70" customFormat="1" ht="15" customHeight="1">
      <c r="A33" s="116">
        <v>41</v>
      </c>
      <c r="B33" s="117"/>
      <c r="C33" s="186"/>
      <c r="D33" s="401">
        <v>7</v>
      </c>
      <c r="E33" s="207" t="s">
        <v>358</v>
      </c>
      <c r="F33" s="192">
        <v>0</v>
      </c>
      <c r="G33" s="187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79">
        <f t="shared" si="17"/>
        <v>0</v>
      </c>
      <c r="N33" s="204">
        <v>0</v>
      </c>
      <c r="O33" s="351">
        <v>0</v>
      </c>
      <c r="P33" s="204">
        <v>0</v>
      </c>
      <c r="Q33" s="204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78">
        <f t="shared" si="18"/>
        <v>0</v>
      </c>
      <c r="X33" s="182">
        <v>0</v>
      </c>
      <c r="Y33" s="351">
        <v>0</v>
      </c>
    </row>
    <row r="34" spans="1:25" s="70" customFormat="1" ht="15" customHeight="1">
      <c r="A34" s="401" t="s">
        <v>308</v>
      </c>
      <c r="B34" s="117"/>
      <c r="C34" s="186"/>
      <c r="D34" s="431"/>
      <c r="E34" s="368" t="s">
        <v>9</v>
      </c>
      <c r="F34" s="187">
        <v>0</v>
      </c>
      <c r="G34" s="187"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79">
        <f t="shared" si="17"/>
        <v>0</v>
      </c>
      <c r="N34" s="204">
        <v>0</v>
      </c>
      <c r="O34" s="351">
        <v>0</v>
      </c>
      <c r="P34" s="204">
        <v>15000</v>
      </c>
      <c r="Q34" s="204">
        <v>0</v>
      </c>
      <c r="R34" s="192">
        <v>0</v>
      </c>
      <c r="S34" s="192">
        <v>0</v>
      </c>
      <c r="T34" s="192">
        <v>-15000</v>
      </c>
      <c r="U34" s="192">
        <v>0</v>
      </c>
      <c r="V34" s="192">
        <v>0</v>
      </c>
      <c r="W34" s="178">
        <f t="shared" si="18"/>
        <v>0</v>
      </c>
      <c r="X34" s="182">
        <v>0</v>
      </c>
      <c r="Y34" s="351">
        <v>0</v>
      </c>
    </row>
    <row r="35" spans="1:25" s="70" customFormat="1" ht="15" customHeight="1">
      <c r="A35" s="433"/>
      <c r="B35" s="117"/>
      <c r="C35" s="186"/>
      <c r="D35" s="402"/>
      <c r="E35" s="368" t="s">
        <v>443</v>
      </c>
      <c r="F35" s="187">
        <v>0</v>
      </c>
      <c r="G35" s="187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79">
        <v>0</v>
      </c>
      <c r="N35" s="204">
        <v>0</v>
      </c>
      <c r="O35" s="351">
        <v>0</v>
      </c>
      <c r="P35" s="204">
        <v>0</v>
      </c>
      <c r="Q35" s="204">
        <v>0</v>
      </c>
      <c r="R35" s="192">
        <v>0</v>
      </c>
      <c r="S35" s="192">
        <v>0</v>
      </c>
      <c r="T35" s="192">
        <v>15000</v>
      </c>
      <c r="U35" s="192">
        <v>0</v>
      </c>
      <c r="V35" s="192">
        <v>0</v>
      </c>
      <c r="W35" s="178">
        <f t="shared" si="18"/>
        <v>15000</v>
      </c>
      <c r="X35" s="182">
        <v>0</v>
      </c>
      <c r="Y35" s="351">
        <v>0</v>
      </c>
    </row>
    <row r="36" spans="1:25" s="70" customFormat="1" ht="15" customHeight="1">
      <c r="A36" s="401">
        <v>41</v>
      </c>
      <c r="B36" s="117"/>
      <c r="C36" s="186"/>
      <c r="D36" s="401">
        <v>9</v>
      </c>
      <c r="E36" s="207" t="s">
        <v>359</v>
      </c>
      <c r="F36" s="187">
        <v>0</v>
      </c>
      <c r="G36" s="187">
        <v>0</v>
      </c>
      <c r="H36" s="192">
        <v>0</v>
      </c>
      <c r="I36" s="192">
        <v>0</v>
      </c>
      <c r="J36" s="192">
        <v>0</v>
      </c>
      <c r="K36" s="192">
        <v>0</v>
      </c>
      <c r="L36" s="192">
        <v>0</v>
      </c>
      <c r="M36" s="179">
        <f>SUM(F36:L36)</f>
        <v>0</v>
      </c>
      <c r="N36" s="204">
        <v>0</v>
      </c>
      <c r="O36" s="351">
        <v>0</v>
      </c>
      <c r="P36" s="204">
        <v>6000</v>
      </c>
      <c r="Q36" s="204">
        <v>0</v>
      </c>
      <c r="R36" s="192">
        <v>0</v>
      </c>
      <c r="S36" s="192">
        <v>0</v>
      </c>
      <c r="T36" s="192">
        <v>-6000</v>
      </c>
      <c r="U36" s="192">
        <v>0</v>
      </c>
      <c r="V36" s="192">
        <v>0</v>
      </c>
      <c r="W36" s="178">
        <f t="shared" si="18"/>
        <v>0</v>
      </c>
      <c r="X36" s="182">
        <v>0</v>
      </c>
      <c r="Y36" s="351">
        <v>0</v>
      </c>
    </row>
    <row r="37" spans="1:25" s="70" customFormat="1" ht="15" customHeight="1">
      <c r="A37" s="433"/>
      <c r="B37" s="117"/>
      <c r="C37" s="186"/>
      <c r="D37" s="433"/>
      <c r="E37" s="207" t="s">
        <v>442</v>
      </c>
      <c r="F37" s="187">
        <v>0</v>
      </c>
      <c r="G37" s="187">
        <v>0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79">
        <v>0</v>
      </c>
      <c r="N37" s="204">
        <v>0</v>
      </c>
      <c r="O37" s="351">
        <v>0</v>
      </c>
      <c r="P37" s="204">
        <v>0</v>
      </c>
      <c r="Q37" s="204">
        <v>0</v>
      </c>
      <c r="R37" s="192">
        <v>0</v>
      </c>
      <c r="S37" s="192">
        <v>0</v>
      </c>
      <c r="T37" s="192">
        <v>6000</v>
      </c>
      <c r="U37" s="192">
        <v>0</v>
      </c>
      <c r="V37" s="192">
        <v>0</v>
      </c>
      <c r="W37" s="178">
        <f t="shared" si="18"/>
        <v>6000</v>
      </c>
      <c r="X37" s="182">
        <v>0</v>
      </c>
      <c r="Y37" s="351">
        <f>X37/W37</f>
        <v>0</v>
      </c>
    </row>
    <row r="38" spans="1:25" ht="15" customHeight="1">
      <c r="A38" s="116"/>
      <c r="B38" s="240">
        <v>5</v>
      </c>
      <c r="C38" s="424" t="s">
        <v>360</v>
      </c>
      <c r="D38" s="427"/>
      <c r="E38" s="389"/>
      <c r="F38" s="243">
        <f t="shared" ref="F38:X38" si="19">F39</f>
        <v>500</v>
      </c>
      <c r="G38" s="243">
        <f t="shared" si="19"/>
        <v>0</v>
      </c>
      <c r="H38" s="243">
        <f t="shared" si="19"/>
        <v>0</v>
      </c>
      <c r="I38" s="243">
        <f t="shared" si="19"/>
        <v>0</v>
      </c>
      <c r="J38" s="243">
        <f t="shared" si="19"/>
        <v>0</v>
      </c>
      <c r="K38" s="243">
        <f t="shared" si="19"/>
        <v>0</v>
      </c>
      <c r="L38" s="243">
        <f t="shared" si="19"/>
        <v>0</v>
      </c>
      <c r="M38" s="243">
        <f t="shared" si="19"/>
        <v>500</v>
      </c>
      <c r="N38" s="243">
        <f t="shared" si="19"/>
        <v>0</v>
      </c>
      <c r="O38" s="332">
        <v>0</v>
      </c>
      <c r="P38" s="243">
        <f t="shared" si="19"/>
        <v>0</v>
      </c>
      <c r="Q38" s="243">
        <f t="shared" si="19"/>
        <v>0</v>
      </c>
      <c r="R38" s="243">
        <f t="shared" si="19"/>
        <v>0</v>
      </c>
      <c r="S38" s="243">
        <f t="shared" si="19"/>
        <v>0</v>
      </c>
      <c r="T38" s="243">
        <f t="shared" si="19"/>
        <v>0</v>
      </c>
      <c r="U38" s="243">
        <f t="shared" si="19"/>
        <v>0</v>
      </c>
      <c r="V38" s="243">
        <f t="shared" si="19"/>
        <v>0</v>
      </c>
      <c r="W38" s="243">
        <f t="shared" si="19"/>
        <v>0</v>
      </c>
      <c r="X38" s="243">
        <f t="shared" si="19"/>
        <v>0</v>
      </c>
      <c r="Y38" s="332">
        <v>0</v>
      </c>
    </row>
    <row r="39" spans="1:25" ht="15" customHeight="1">
      <c r="A39" s="116"/>
      <c r="B39" s="117" t="s">
        <v>361</v>
      </c>
      <c r="C39" s="115" t="s">
        <v>246</v>
      </c>
      <c r="D39" s="189" t="s">
        <v>315</v>
      </c>
      <c r="E39" s="185"/>
      <c r="F39" s="177">
        <f>SUM(F40)</f>
        <v>500</v>
      </c>
      <c r="G39" s="177">
        <f t="shared" ref="G39:M39" si="20">SUM(G40)</f>
        <v>0</v>
      </c>
      <c r="H39" s="177">
        <f t="shared" si="20"/>
        <v>0</v>
      </c>
      <c r="I39" s="177">
        <f t="shared" si="20"/>
        <v>0</v>
      </c>
      <c r="J39" s="177">
        <f>SUM(J40)</f>
        <v>0</v>
      </c>
      <c r="K39" s="177">
        <f>SUM(K40)</f>
        <v>0</v>
      </c>
      <c r="L39" s="177">
        <f>SUM(L40)</f>
        <v>0</v>
      </c>
      <c r="M39" s="177">
        <f t="shared" si="20"/>
        <v>500</v>
      </c>
      <c r="N39" s="177">
        <f>SUM(N40)</f>
        <v>0</v>
      </c>
      <c r="O39" s="350">
        <v>0</v>
      </c>
      <c r="P39" s="177">
        <f t="shared" ref="P39:X39" si="21">SUM(P40)</f>
        <v>0</v>
      </c>
      <c r="Q39" s="177">
        <f t="shared" si="21"/>
        <v>0</v>
      </c>
      <c r="R39" s="177">
        <f t="shared" si="21"/>
        <v>0</v>
      </c>
      <c r="S39" s="177">
        <f t="shared" si="21"/>
        <v>0</v>
      </c>
      <c r="T39" s="177">
        <f t="shared" si="21"/>
        <v>0</v>
      </c>
      <c r="U39" s="177">
        <f t="shared" si="21"/>
        <v>0</v>
      </c>
      <c r="V39" s="177">
        <f t="shared" si="21"/>
        <v>0</v>
      </c>
      <c r="W39" s="177">
        <f t="shared" si="21"/>
        <v>0</v>
      </c>
      <c r="X39" s="177">
        <f t="shared" si="21"/>
        <v>0</v>
      </c>
      <c r="Y39" s="350">
        <v>0</v>
      </c>
    </row>
    <row r="40" spans="1:25" ht="15" customHeight="1">
      <c r="A40" s="116">
        <v>41</v>
      </c>
      <c r="B40" s="132"/>
      <c r="C40" s="186"/>
      <c r="D40" s="103" t="s">
        <v>24</v>
      </c>
      <c r="E40" s="184" t="s">
        <v>362</v>
      </c>
      <c r="F40" s="179">
        <v>500</v>
      </c>
      <c r="G40" s="179">
        <v>0</v>
      </c>
      <c r="H40" s="179">
        <v>0</v>
      </c>
      <c r="I40" s="179">
        <v>0</v>
      </c>
      <c r="J40" s="179">
        <v>0</v>
      </c>
      <c r="K40" s="179">
        <v>0</v>
      </c>
      <c r="L40" s="179">
        <v>0</v>
      </c>
      <c r="M40" s="179">
        <f>SUM(F40:L40)</f>
        <v>500</v>
      </c>
      <c r="N40" s="179">
        <v>0</v>
      </c>
      <c r="O40" s="351">
        <f>SUM(N40/M40)</f>
        <v>0</v>
      </c>
      <c r="P40" s="178">
        <v>0</v>
      </c>
      <c r="Q40" s="178">
        <v>0</v>
      </c>
      <c r="R40" s="179">
        <v>0</v>
      </c>
      <c r="S40" s="179">
        <v>0</v>
      </c>
      <c r="T40" s="179">
        <v>0</v>
      </c>
      <c r="U40" s="179">
        <v>0</v>
      </c>
      <c r="V40" s="179">
        <v>0</v>
      </c>
      <c r="W40" s="178">
        <f>SUM(P40:V40)</f>
        <v>0</v>
      </c>
      <c r="X40" s="178">
        <v>0</v>
      </c>
      <c r="Y40" s="351">
        <v>0</v>
      </c>
    </row>
    <row r="41" spans="1:25" ht="15" customHeight="1">
      <c r="A41" s="116"/>
      <c r="B41" s="240">
        <v>6</v>
      </c>
      <c r="C41" s="422" t="s">
        <v>363</v>
      </c>
      <c r="D41" s="423"/>
      <c r="E41" s="423"/>
      <c r="F41" s="243">
        <f t="shared" ref="F41:X41" si="22">F42</f>
        <v>2500</v>
      </c>
      <c r="G41" s="243">
        <f t="shared" si="22"/>
        <v>0</v>
      </c>
      <c r="H41" s="243">
        <f t="shared" si="22"/>
        <v>0</v>
      </c>
      <c r="I41" s="243">
        <f t="shared" si="22"/>
        <v>0</v>
      </c>
      <c r="J41" s="243">
        <f t="shared" si="22"/>
        <v>0</v>
      </c>
      <c r="K41" s="243">
        <f t="shared" si="22"/>
        <v>0</v>
      </c>
      <c r="L41" s="243">
        <f t="shared" si="22"/>
        <v>0</v>
      </c>
      <c r="M41" s="243">
        <f t="shared" si="22"/>
        <v>2500</v>
      </c>
      <c r="N41" s="243">
        <f t="shared" si="22"/>
        <v>0</v>
      </c>
      <c r="O41" s="332">
        <v>0</v>
      </c>
      <c r="P41" s="243">
        <f t="shared" si="22"/>
        <v>6000</v>
      </c>
      <c r="Q41" s="243">
        <f t="shared" si="22"/>
        <v>0</v>
      </c>
      <c r="R41" s="243">
        <f t="shared" si="22"/>
        <v>0</v>
      </c>
      <c r="S41" s="243">
        <f t="shared" si="22"/>
        <v>0</v>
      </c>
      <c r="T41" s="243">
        <f t="shared" si="22"/>
        <v>0</v>
      </c>
      <c r="U41" s="243">
        <f t="shared" si="22"/>
        <v>0</v>
      </c>
      <c r="V41" s="243">
        <f t="shared" si="22"/>
        <v>0</v>
      </c>
      <c r="W41" s="243">
        <f t="shared" si="22"/>
        <v>6000</v>
      </c>
      <c r="X41" s="243">
        <f t="shared" si="22"/>
        <v>0</v>
      </c>
      <c r="Y41" s="332">
        <v>0</v>
      </c>
    </row>
    <row r="42" spans="1:25" ht="15" customHeight="1">
      <c r="A42" s="116"/>
      <c r="B42" s="117" t="s">
        <v>364</v>
      </c>
      <c r="C42" s="115" t="s">
        <v>246</v>
      </c>
      <c r="D42" s="189" t="s">
        <v>315</v>
      </c>
      <c r="E42" s="185"/>
      <c r="F42" s="177">
        <f t="shared" ref="F42:N42" si="23">SUM(F43:F47)</f>
        <v>2500</v>
      </c>
      <c r="G42" s="177">
        <f t="shared" si="23"/>
        <v>0</v>
      </c>
      <c r="H42" s="177">
        <f t="shared" si="23"/>
        <v>0</v>
      </c>
      <c r="I42" s="177">
        <f t="shared" si="23"/>
        <v>0</v>
      </c>
      <c r="J42" s="177">
        <f t="shared" si="23"/>
        <v>0</v>
      </c>
      <c r="K42" s="177">
        <f t="shared" si="23"/>
        <v>0</v>
      </c>
      <c r="L42" s="177">
        <f t="shared" si="23"/>
        <v>0</v>
      </c>
      <c r="M42" s="177">
        <f t="shared" si="23"/>
        <v>2500</v>
      </c>
      <c r="N42" s="177">
        <f t="shared" si="23"/>
        <v>0</v>
      </c>
      <c r="O42" s="350">
        <v>0</v>
      </c>
      <c r="P42" s="177">
        <f t="shared" ref="P42:X42" si="24">SUM(P43:P47)</f>
        <v>6000</v>
      </c>
      <c r="Q42" s="177">
        <f t="shared" si="24"/>
        <v>0</v>
      </c>
      <c r="R42" s="177">
        <f t="shared" si="24"/>
        <v>0</v>
      </c>
      <c r="S42" s="177">
        <f t="shared" si="24"/>
        <v>0</v>
      </c>
      <c r="T42" s="177">
        <f t="shared" si="24"/>
        <v>0</v>
      </c>
      <c r="U42" s="177">
        <f t="shared" si="24"/>
        <v>0</v>
      </c>
      <c r="V42" s="177">
        <f t="shared" si="24"/>
        <v>0</v>
      </c>
      <c r="W42" s="177">
        <f t="shared" si="24"/>
        <v>6000</v>
      </c>
      <c r="X42" s="177">
        <f t="shared" si="24"/>
        <v>0</v>
      </c>
      <c r="Y42" s="350">
        <v>0</v>
      </c>
    </row>
    <row r="43" spans="1:25" ht="15" customHeight="1">
      <c r="A43" s="116">
        <v>41</v>
      </c>
      <c r="B43" s="116"/>
      <c r="C43" s="206"/>
      <c r="D43" s="103" t="s">
        <v>24</v>
      </c>
      <c r="E43" s="188" t="s">
        <v>97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f>SUM(F43:L43)</f>
        <v>0</v>
      </c>
      <c r="N43" s="179">
        <v>0</v>
      </c>
      <c r="O43" s="351">
        <v>0</v>
      </c>
      <c r="P43" s="178">
        <v>1000</v>
      </c>
      <c r="Q43" s="178">
        <v>0</v>
      </c>
      <c r="R43" s="179">
        <v>0</v>
      </c>
      <c r="S43" s="179">
        <v>0</v>
      </c>
      <c r="T43" s="179">
        <v>0</v>
      </c>
      <c r="U43" s="179">
        <v>0</v>
      </c>
      <c r="V43" s="179">
        <v>0</v>
      </c>
      <c r="W43" s="178">
        <f>SUM(P43:V43)</f>
        <v>1000</v>
      </c>
      <c r="X43" s="178">
        <v>0</v>
      </c>
      <c r="Y43" s="351">
        <v>0</v>
      </c>
    </row>
    <row r="44" spans="1:25" ht="15" customHeight="1">
      <c r="A44" s="116">
        <v>41</v>
      </c>
      <c r="B44" s="116"/>
      <c r="C44" s="186"/>
      <c r="D44" s="116">
        <v>2</v>
      </c>
      <c r="E44" s="207" t="s">
        <v>365</v>
      </c>
      <c r="F44" s="179">
        <v>2500</v>
      </c>
      <c r="G44" s="179">
        <v>0</v>
      </c>
      <c r="H44" s="179">
        <v>0</v>
      </c>
      <c r="I44" s="179">
        <v>0</v>
      </c>
      <c r="J44" s="179">
        <v>0</v>
      </c>
      <c r="K44" s="179">
        <v>0</v>
      </c>
      <c r="L44" s="179">
        <v>0</v>
      </c>
      <c r="M44" s="179">
        <f>SUM(F44:L44)</f>
        <v>2500</v>
      </c>
      <c r="N44" s="179">
        <v>0</v>
      </c>
      <c r="O44" s="351">
        <f>SUM(N44/M44)</f>
        <v>0</v>
      </c>
      <c r="P44" s="178">
        <v>0</v>
      </c>
      <c r="Q44" s="178">
        <v>0</v>
      </c>
      <c r="R44" s="179">
        <v>0</v>
      </c>
      <c r="S44" s="179">
        <v>0</v>
      </c>
      <c r="T44" s="179">
        <v>0</v>
      </c>
      <c r="U44" s="179">
        <v>0</v>
      </c>
      <c r="V44" s="179">
        <v>0</v>
      </c>
      <c r="W44" s="178">
        <f>SUM(P44:V44)</f>
        <v>0</v>
      </c>
      <c r="X44" s="178">
        <v>0</v>
      </c>
      <c r="Y44" s="351">
        <v>0</v>
      </c>
    </row>
    <row r="45" spans="1:25" ht="15" customHeight="1">
      <c r="A45" s="116">
        <v>41</v>
      </c>
      <c r="B45" s="116"/>
      <c r="C45" s="186"/>
      <c r="D45" s="310">
        <v>3</v>
      </c>
      <c r="E45" s="207" t="s">
        <v>366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f>SUM(F45:L45)</f>
        <v>0</v>
      </c>
      <c r="N45" s="179">
        <v>0</v>
      </c>
      <c r="O45" s="351">
        <v>0</v>
      </c>
      <c r="P45" s="178">
        <v>0</v>
      </c>
      <c r="Q45" s="178">
        <v>0</v>
      </c>
      <c r="R45" s="179">
        <v>0</v>
      </c>
      <c r="S45" s="179">
        <v>0</v>
      </c>
      <c r="T45" s="179">
        <v>0</v>
      </c>
      <c r="U45" s="179">
        <v>0</v>
      </c>
      <c r="V45" s="179">
        <v>0</v>
      </c>
      <c r="W45" s="178">
        <f>SUM(P45:V45)</f>
        <v>0</v>
      </c>
      <c r="X45" s="178">
        <v>0</v>
      </c>
      <c r="Y45" s="351">
        <v>0</v>
      </c>
    </row>
    <row r="46" spans="1:25" ht="15" customHeight="1">
      <c r="A46" s="116">
        <v>41</v>
      </c>
      <c r="B46" s="116"/>
      <c r="C46" s="186"/>
      <c r="D46" s="116">
        <v>4</v>
      </c>
      <c r="E46" s="207" t="s">
        <v>367</v>
      </c>
      <c r="F46" s="179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f>SUM(F46:L46)</f>
        <v>0</v>
      </c>
      <c r="N46" s="179">
        <v>0</v>
      </c>
      <c r="O46" s="351">
        <v>0</v>
      </c>
      <c r="P46" s="178">
        <v>0</v>
      </c>
      <c r="Q46" s="178">
        <v>0</v>
      </c>
      <c r="R46" s="179">
        <v>0</v>
      </c>
      <c r="S46" s="179">
        <v>0</v>
      </c>
      <c r="T46" s="179">
        <v>0</v>
      </c>
      <c r="U46" s="179">
        <v>0</v>
      </c>
      <c r="V46" s="179">
        <v>0</v>
      </c>
      <c r="W46" s="178">
        <f>SUM(P46:V46)</f>
        <v>0</v>
      </c>
      <c r="X46" s="178">
        <v>0</v>
      </c>
      <c r="Y46" s="351">
        <v>0</v>
      </c>
    </row>
    <row r="47" spans="1:25" ht="15" customHeight="1">
      <c r="A47" s="116">
        <v>41</v>
      </c>
      <c r="B47" s="116"/>
      <c r="C47" s="186"/>
      <c r="D47" s="116">
        <v>5</v>
      </c>
      <c r="E47" s="207" t="s">
        <v>368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f>SUM(F47:L47)</f>
        <v>0</v>
      </c>
      <c r="N47" s="179">
        <v>0</v>
      </c>
      <c r="O47" s="351">
        <v>0</v>
      </c>
      <c r="P47" s="178">
        <v>5000</v>
      </c>
      <c r="Q47" s="178">
        <v>0</v>
      </c>
      <c r="R47" s="179">
        <v>0</v>
      </c>
      <c r="S47" s="179">
        <v>0</v>
      </c>
      <c r="T47" s="179">
        <v>0</v>
      </c>
      <c r="U47" s="179">
        <v>0</v>
      </c>
      <c r="V47" s="179">
        <v>0</v>
      </c>
      <c r="W47" s="178">
        <f>SUM(P47:V47)</f>
        <v>5000</v>
      </c>
      <c r="X47" s="178">
        <v>0</v>
      </c>
      <c r="Y47" s="351">
        <f>SUM(X47/W47)</f>
        <v>0</v>
      </c>
    </row>
    <row r="48" spans="1:25">
      <c r="E48" s="58"/>
    </row>
    <row r="49" spans="5:5">
      <c r="E49" s="58"/>
    </row>
    <row r="50" spans="5:5">
      <c r="E50" s="58"/>
    </row>
    <row r="51" spans="5:5">
      <c r="E51" s="58"/>
    </row>
    <row r="52" spans="5:5">
      <c r="E52" s="58"/>
    </row>
    <row r="54" spans="5:5">
      <c r="E54" s="58"/>
    </row>
  </sheetData>
  <mergeCells count="45">
    <mergeCell ref="A36:A37"/>
    <mergeCell ref="D36:D37"/>
    <mergeCell ref="A34:A35"/>
    <mergeCell ref="J4:J5"/>
    <mergeCell ref="K4:K5"/>
    <mergeCell ref="G4:G5"/>
    <mergeCell ref="F4:F5"/>
    <mergeCell ref="A1:E1"/>
    <mergeCell ref="A3:A5"/>
    <mergeCell ref="B3:B5"/>
    <mergeCell ref="C3:C5"/>
    <mergeCell ref="D3:D5"/>
    <mergeCell ref="E4:E5"/>
    <mergeCell ref="A2:Y2"/>
    <mergeCell ref="T4:T5"/>
    <mergeCell ref="U4:U5"/>
    <mergeCell ref="Q4:Q5"/>
    <mergeCell ref="H4:H5"/>
    <mergeCell ref="P3:Y3"/>
    <mergeCell ref="X4:X5"/>
    <mergeCell ref="Y4:Y5"/>
    <mergeCell ref="W4:W5"/>
    <mergeCell ref="D33:D35"/>
    <mergeCell ref="V4:V5"/>
    <mergeCell ref="P4:P5"/>
    <mergeCell ref="D30:D31"/>
    <mergeCell ref="E30:E31"/>
    <mergeCell ref="M4:M5"/>
    <mergeCell ref="I4:I5"/>
    <mergeCell ref="S4:S5"/>
    <mergeCell ref="F3:M3"/>
    <mergeCell ref="R4:R5"/>
    <mergeCell ref="N4:N5"/>
    <mergeCell ref="O4:O5"/>
    <mergeCell ref="L4:L5"/>
    <mergeCell ref="C26:E26"/>
    <mergeCell ref="C20:E20"/>
    <mergeCell ref="C38:E38"/>
    <mergeCell ref="C41:E41"/>
    <mergeCell ref="D10:D11"/>
    <mergeCell ref="D18:D19"/>
    <mergeCell ref="E18:E19"/>
    <mergeCell ref="D16:D17"/>
    <mergeCell ref="E16:E17"/>
    <mergeCell ref="E10:E11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69" firstPageNumber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view="pageBreakPreview" zoomScaleNormal="100" zoomScaleSheetLayoutView="100" zoomScalePageLayoutView="75" workbookViewId="0">
      <selection activeCell="M4" sqref="M4:M5"/>
    </sheetView>
  </sheetViews>
  <sheetFormatPr defaultRowHeight="12.75"/>
  <cols>
    <col min="1" max="1" width="6.42578125" style="2" customWidth="1"/>
    <col min="2" max="2" width="4.140625" style="1" customWidth="1"/>
    <col min="3" max="3" width="8.5703125" customWidth="1"/>
    <col min="4" max="4" width="3.28515625" customWidth="1"/>
    <col min="5" max="5" width="42.5703125" customWidth="1"/>
    <col min="6" max="6" width="11" customWidth="1"/>
    <col min="7" max="11" width="11" hidden="1" customWidth="1"/>
    <col min="12" max="12" width="11.5703125" hidden="1" customWidth="1"/>
    <col min="13" max="13" width="10.140625" customWidth="1"/>
    <col min="14" max="14" width="9.5703125" customWidth="1"/>
  </cols>
  <sheetData>
    <row r="1" spans="1:15" ht="14.25">
      <c r="A1" s="432" t="s">
        <v>270</v>
      </c>
      <c r="B1" s="372"/>
      <c r="C1" s="372"/>
      <c r="D1" s="372"/>
      <c r="E1" s="372"/>
    </row>
    <row r="2" spans="1:15" ht="17.100000000000001" customHeight="1">
      <c r="A2" s="392" t="s">
        <v>403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393"/>
      <c r="O2" s="394"/>
    </row>
    <row r="3" spans="1:1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400" t="s">
        <v>242</v>
      </c>
      <c r="G3" s="434"/>
      <c r="H3" s="434"/>
      <c r="I3" s="434"/>
      <c r="J3" s="434"/>
      <c r="K3" s="434"/>
      <c r="L3" s="434"/>
      <c r="M3" s="434"/>
      <c r="N3" s="393"/>
      <c r="O3" s="394"/>
    </row>
    <row r="4" spans="1:15" ht="18.95" customHeight="1">
      <c r="A4" s="376"/>
      <c r="B4" s="376"/>
      <c r="C4" s="376"/>
      <c r="D4" s="380"/>
      <c r="E4" s="386" t="s">
        <v>187</v>
      </c>
      <c r="F4" s="391" t="s">
        <v>336</v>
      </c>
      <c r="G4" s="391" t="s">
        <v>417</v>
      </c>
      <c r="H4" s="391" t="s">
        <v>419</v>
      </c>
      <c r="I4" s="391" t="s">
        <v>420</v>
      </c>
      <c r="J4" s="381" t="s">
        <v>438</v>
      </c>
      <c r="K4" s="381" t="s">
        <v>439</v>
      </c>
      <c r="L4" s="381" t="s">
        <v>440</v>
      </c>
      <c r="M4" s="391" t="s">
        <v>300</v>
      </c>
      <c r="N4" s="390" t="s">
        <v>433</v>
      </c>
      <c r="O4" s="390" t="s">
        <v>429</v>
      </c>
    </row>
    <row r="5" spans="1:1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</row>
    <row r="6" spans="1:15" ht="15" customHeight="1">
      <c r="A6" s="252">
        <v>1</v>
      </c>
      <c r="B6" s="138" t="s">
        <v>87</v>
      </c>
      <c r="C6" s="139"/>
      <c r="D6" s="140"/>
      <c r="E6" s="140"/>
      <c r="F6" s="211">
        <f t="shared" ref="F6:N6" si="0">F7+F39+F46+F50</f>
        <v>710910</v>
      </c>
      <c r="G6" s="211">
        <f t="shared" si="0"/>
        <v>0</v>
      </c>
      <c r="H6" s="211">
        <f t="shared" si="0"/>
        <v>0</v>
      </c>
      <c r="I6" s="211">
        <f t="shared" si="0"/>
        <v>0</v>
      </c>
      <c r="J6" s="211">
        <f t="shared" si="0"/>
        <v>0</v>
      </c>
      <c r="K6" s="211">
        <f t="shared" si="0"/>
        <v>0</v>
      </c>
      <c r="L6" s="211">
        <f t="shared" si="0"/>
        <v>0</v>
      </c>
      <c r="M6" s="211">
        <f t="shared" si="0"/>
        <v>710910</v>
      </c>
      <c r="N6" s="211">
        <f t="shared" si="0"/>
        <v>332509</v>
      </c>
      <c r="O6" s="352">
        <f t="shared" ref="O6:O12" si="1">SUM(N6/M6)</f>
        <v>0.46772305917767371</v>
      </c>
    </row>
    <row r="7" spans="1:15" ht="15" customHeight="1">
      <c r="A7" s="253"/>
      <c r="B7" s="165">
        <v>1</v>
      </c>
      <c r="C7" s="166" t="s">
        <v>104</v>
      </c>
      <c r="D7" s="167"/>
      <c r="E7" s="167"/>
      <c r="F7" s="245">
        <f t="shared" ref="F7:N7" si="2">SUM(F8+F26)</f>
        <v>661910</v>
      </c>
      <c r="G7" s="245">
        <f t="shared" si="2"/>
        <v>0</v>
      </c>
      <c r="H7" s="245">
        <f t="shared" si="2"/>
        <v>0</v>
      </c>
      <c r="I7" s="245">
        <f>SUM(I8+I26)</f>
        <v>0</v>
      </c>
      <c r="J7" s="245">
        <f>SUM(J8+J26)</f>
        <v>0</v>
      </c>
      <c r="K7" s="245">
        <f>SUM(K8+K26)</f>
        <v>0</v>
      </c>
      <c r="L7" s="245">
        <f>SUM(L8+L26)</f>
        <v>0</v>
      </c>
      <c r="M7" s="245">
        <f t="shared" si="2"/>
        <v>661910</v>
      </c>
      <c r="N7" s="245">
        <f t="shared" si="2"/>
        <v>309301</v>
      </c>
      <c r="O7" s="353">
        <f t="shared" si="1"/>
        <v>0.46728558263207987</v>
      </c>
    </row>
    <row r="8" spans="1:15" ht="23.25" customHeight="1">
      <c r="A8" s="254"/>
      <c r="B8" s="273" t="s">
        <v>271</v>
      </c>
      <c r="C8" s="168" t="s">
        <v>379</v>
      </c>
      <c r="D8" s="158"/>
      <c r="E8" s="196" t="s">
        <v>380</v>
      </c>
      <c r="F8" s="209">
        <f>SUM(F9:F25)</f>
        <v>159450</v>
      </c>
      <c r="G8" s="209">
        <f t="shared" ref="G8:L8" si="3">SUM(G9:G25)</f>
        <v>0</v>
      </c>
      <c r="H8" s="209">
        <f t="shared" si="3"/>
        <v>0</v>
      </c>
      <c r="I8" s="209">
        <f t="shared" si="3"/>
        <v>0</v>
      </c>
      <c r="J8" s="209">
        <f t="shared" si="3"/>
        <v>0</v>
      </c>
      <c r="K8" s="209">
        <f t="shared" si="3"/>
        <v>0</v>
      </c>
      <c r="L8" s="209">
        <f t="shared" si="3"/>
        <v>0</v>
      </c>
      <c r="M8" s="209">
        <f>SUM(M9:M25)</f>
        <v>159450</v>
      </c>
      <c r="N8" s="209">
        <f>SUM(N9:N25)</f>
        <v>71996</v>
      </c>
      <c r="O8" s="354">
        <f t="shared" si="1"/>
        <v>0.45152712449043586</v>
      </c>
    </row>
    <row r="9" spans="1:15" ht="15" customHeight="1">
      <c r="A9" s="142">
        <v>111</v>
      </c>
      <c r="B9" s="154"/>
      <c r="C9" s="145"/>
      <c r="D9" s="435" t="s">
        <v>28</v>
      </c>
      <c r="E9" s="436" t="s">
        <v>105</v>
      </c>
      <c r="F9" s="210">
        <v>50000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f>SUM(F9:L9)</f>
        <v>50000</v>
      </c>
      <c r="N9" s="210">
        <v>25380</v>
      </c>
      <c r="O9" s="355">
        <f t="shared" si="1"/>
        <v>0.50760000000000005</v>
      </c>
    </row>
    <row r="10" spans="1:15" ht="15" customHeight="1">
      <c r="A10" s="142">
        <v>41</v>
      </c>
      <c r="B10" s="154"/>
      <c r="C10" s="145"/>
      <c r="D10" s="402"/>
      <c r="E10" s="430"/>
      <c r="F10" s="176">
        <v>23766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210">
        <v>0</v>
      </c>
      <c r="M10" s="210">
        <f t="shared" ref="M10:M25" si="4">SUM(F10:L10)</f>
        <v>23766</v>
      </c>
      <c r="N10" s="176">
        <v>5474</v>
      </c>
      <c r="O10" s="355">
        <f t="shared" si="1"/>
        <v>0.23032904148783978</v>
      </c>
    </row>
    <row r="11" spans="1:15" ht="15" customHeight="1">
      <c r="A11" s="142">
        <v>41</v>
      </c>
      <c r="B11" s="154"/>
      <c r="C11" s="145"/>
      <c r="D11" s="146" t="s">
        <v>44</v>
      </c>
      <c r="E11" s="149" t="s">
        <v>51</v>
      </c>
      <c r="F11" s="210">
        <v>25780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f t="shared" si="4"/>
        <v>25780</v>
      </c>
      <c r="N11" s="210">
        <v>11715</v>
      </c>
      <c r="O11" s="355">
        <f t="shared" si="1"/>
        <v>0.45442203258339797</v>
      </c>
    </row>
    <row r="12" spans="1:15" ht="15" customHeight="1">
      <c r="A12" s="142">
        <v>41</v>
      </c>
      <c r="B12" s="154"/>
      <c r="C12" s="145"/>
      <c r="D12" s="146" t="s">
        <v>45</v>
      </c>
      <c r="E12" s="212" t="s">
        <v>15</v>
      </c>
      <c r="F12" s="176">
        <v>18400</v>
      </c>
      <c r="G12" s="210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210">
        <f t="shared" si="4"/>
        <v>18400</v>
      </c>
      <c r="N12" s="176">
        <v>11302</v>
      </c>
      <c r="O12" s="355">
        <f t="shared" si="1"/>
        <v>0.61423913043478262</v>
      </c>
    </row>
    <row r="13" spans="1:15" ht="15" customHeight="1">
      <c r="A13" s="142">
        <v>41</v>
      </c>
      <c r="B13" s="154"/>
      <c r="C13" s="145"/>
      <c r="D13" s="322" t="s">
        <v>46</v>
      </c>
      <c r="E13" s="324" t="s">
        <v>12</v>
      </c>
      <c r="F13" s="176">
        <v>4000</v>
      </c>
      <c r="G13" s="210">
        <v>0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210">
        <f>SUM(F13:L13)</f>
        <v>4000</v>
      </c>
      <c r="N13" s="176">
        <v>1664</v>
      </c>
      <c r="O13" s="355">
        <f t="shared" ref="O13:O25" si="5">SUM(N13/M13)</f>
        <v>0.41599999999999998</v>
      </c>
    </row>
    <row r="14" spans="1:15" ht="15" customHeight="1">
      <c r="A14" s="301">
        <v>41</v>
      </c>
      <c r="B14" s="154"/>
      <c r="C14" s="213"/>
      <c r="D14" s="300" t="s">
        <v>52</v>
      </c>
      <c r="E14" s="157" t="s">
        <v>399</v>
      </c>
      <c r="F14" s="176">
        <v>500</v>
      </c>
      <c r="G14" s="210">
        <v>0</v>
      </c>
      <c r="H14" s="210">
        <v>0</v>
      </c>
      <c r="I14" s="210">
        <v>0</v>
      </c>
      <c r="J14" s="210">
        <v>0</v>
      </c>
      <c r="K14" s="210">
        <v>0</v>
      </c>
      <c r="L14" s="210">
        <v>0</v>
      </c>
      <c r="M14" s="210">
        <f t="shared" si="4"/>
        <v>500</v>
      </c>
      <c r="N14" s="210">
        <v>0</v>
      </c>
      <c r="O14" s="355">
        <f t="shared" si="5"/>
        <v>0</v>
      </c>
    </row>
    <row r="15" spans="1:15" ht="15" customHeight="1">
      <c r="A15" s="142">
        <v>111</v>
      </c>
      <c r="B15" s="154"/>
      <c r="C15" s="213"/>
      <c r="D15" s="435" t="s">
        <v>53</v>
      </c>
      <c r="E15" s="437" t="s">
        <v>106</v>
      </c>
      <c r="F15" s="176">
        <v>7600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  <c r="M15" s="210">
        <f t="shared" si="4"/>
        <v>7600</v>
      </c>
      <c r="N15" s="210">
        <v>4360</v>
      </c>
      <c r="O15" s="355">
        <f t="shared" si="5"/>
        <v>0.5736842105263158</v>
      </c>
    </row>
    <row r="16" spans="1:15" ht="15" customHeight="1">
      <c r="A16" s="142">
        <v>41</v>
      </c>
      <c r="B16" s="154"/>
      <c r="C16" s="213"/>
      <c r="D16" s="402"/>
      <c r="E16" s="430"/>
      <c r="F16" s="176">
        <v>20400</v>
      </c>
      <c r="G16" s="210">
        <v>0</v>
      </c>
      <c r="H16" s="210">
        <v>0</v>
      </c>
      <c r="I16" s="210">
        <v>0</v>
      </c>
      <c r="J16" s="210">
        <v>0</v>
      </c>
      <c r="K16" s="210">
        <v>0</v>
      </c>
      <c r="L16" s="210">
        <v>0</v>
      </c>
      <c r="M16" s="210">
        <f t="shared" si="4"/>
        <v>20400</v>
      </c>
      <c r="N16" s="210">
        <v>8877</v>
      </c>
      <c r="O16" s="355">
        <f t="shared" si="5"/>
        <v>0.43514705882352939</v>
      </c>
    </row>
    <row r="17" spans="1:15" ht="15" customHeight="1">
      <c r="A17" s="142">
        <v>41</v>
      </c>
      <c r="B17" s="154"/>
      <c r="C17" s="213"/>
      <c r="D17" s="146" t="s">
        <v>54</v>
      </c>
      <c r="E17" s="157" t="s">
        <v>107</v>
      </c>
      <c r="F17" s="176">
        <v>400</v>
      </c>
      <c r="G17" s="210">
        <v>0</v>
      </c>
      <c r="H17" s="210">
        <v>0</v>
      </c>
      <c r="I17" s="210">
        <v>0</v>
      </c>
      <c r="J17" s="210">
        <v>0</v>
      </c>
      <c r="K17" s="210">
        <v>0</v>
      </c>
      <c r="L17" s="210">
        <v>0</v>
      </c>
      <c r="M17" s="210">
        <f t="shared" si="4"/>
        <v>400</v>
      </c>
      <c r="N17" s="210">
        <v>49</v>
      </c>
      <c r="O17" s="355">
        <f t="shared" si="5"/>
        <v>0.1225</v>
      </c>
    </row>
    <row r="18" spans="1:15" ht="15" customHeight="1">
      <c r="A18" s="142">
        <v>41</v>
      </c>
      <c r="B18" s="154"/>
      <c r="C18" s="213"/>
      <c r="D18" s="146" t="s">
        <v>55</v>
      </c>
      <c r="E18" s="157" t="s">
        <v>108</v>
      </c>
      <c r="F18" s="176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f t="shared" si="4"/>
        <v>0</v>
      </c>
      <c r="N18" s="210">
        <v>5</v>
      </c>
      <c r="O18" s="355">
        <v>0</v>
      </c>
    </row>
    <row r="19" spans="1:15" ht="15" customHeight="1">
      <c r="A19" s="142">
        <v>41</v>
      </c>
      <c r="B19" s="154"/>
      <c r="C19" s="213"/>
      <c r="D19" s="146" t="s">
        <v>56</v>
      </c>
      <c r="E19" s="149" t="s">
        <v>109</v>
      </c>
      <c r="F19" s="176">
        <v>0</v>
      </c>
      <c r="G19" s="210">
        <v>0</v>
      </c>
      <c r="H19" s="210">
        <v>0</v>
      </c>
      <c r="I19" s="210">
        <v>0</v>
      </c>
      <c r="J19" s="210">
        <v>0</v>
      </c>
      <c r="K19" s="210">
        <v>0</v>
      </c>
      <c r="L19" s="210">
        <v>0</v>
      </c>
      <c r="M19" s="210">
        <f t="shared" si="4"/>
        <v>0</v>
      </c>
      <c r="N19" s="210">
        <v>14</v>
      </c>
      <c r="O19" s="355">
        <v>0</v>
      </c>
    </row>
    <row r="20" spans="1:15" ht="15" customHeight="1">
      <c r="A20" s="142">
        <v>41</v>
      </c>
      <c r="B20" s="154"/>
      <c r="C20" s="213"/>
      <c r="D20" s="322" t="s">
        <v>57</v>
      </c>
      <c r="E20" s="323" t="s">
        <v>145</v>
      </c>
      <c r="F20" s="176">
        <v>2000</v>
      </c>
      <c r="G20" s="176">
        <v>0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f t="shared" si="4"/>
        <v>2000</v>
      </c>
      <c r="N20" s="210">
        <v>343</v>
      </c>
      <c r="O20" s="355">
        <f t="shared" si="5"/>
        <v>0.17150000000000001</v>
      </c>
    </row>
    <row r="21" spans="1:15" ht="15" customHeight="1">
      <c r="A21" s="142">
        <v>41</v>
      </c>
      <c r="B21" s="154"/>
      <c r="C21" s="213"/>
      <c r="D21" s="146" t="s">
        <v>58</v>
      </c>
      <c r="E21" s="149" t="s">
        <v>110</v>
      </c>
      <c r="F21" s="176">
        <v>2100</v>
      </c>
      <c r="G21" s="210">
        <v>0</v>
      </c>
      <c r="H21" s="210">
        <v>0</v>
      </c>
      <c r="I21" s="210">
        <v>0</v>
      </c>
      <c r="J21" s="210">
        <v>0</v>
      </c>
      <c r="K21" s="210">
        <v>0</v>
      </c>
      <c r="L21" s="210">
        <v>0</v>
      </c>
      <c r="M21" s="210">
        <f t="shared" si="4"/>
        <v>2100</v>
      </c>
      <c r="N21" s="210">
        <v>839</v>
      </c>
      <c r="O21" s="355">
        <f t="shared" si="5"/>
        <v>0.3995238095238095</v>
      </c>
    </row>
    <row r="22" spans="1:15" ht="15" customHeight="1">
      <c r="A22" s="142">
        <v>41</v>
      </c>
      <c r="B22" s="154"/>
      <c r="C22" s="213"/>
      <c r="D22" s="146" t="s">
        <v>59</v>
      </c>
      <c r="E22" s="149" t="s">
        <v>18</v>
      </c>
      <c r="F22" s="176">
        <v>3000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f t="shared" si="4"/>
        <v>3000</v>
      </c>
      <c r="N22" s="210">
        <v>1277</v>
      </c>
      <c r="O22" s="355">
        <f t="shared" si="5"/>
        <v>0.42566666666666669</v>
      </c>
    </row>
    <row r="23" spans="1:15" ht="15" customHeight="1">
      <c r="A23" s="142">
        <v>41</v>
      </c>
      <c r="B23" s="154"/>
      <c r="C23" s="213"/>
      <c r="D23" s="146" t="s">
        <v>60</v>
      </c>
      <c r="E23" s="149" t="s">
        <v>111</v>
      </c>
      <c r="F23" s="176">
        <v>1004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f t="shared" si="4"/>
        <v>1004</v>
      </c>
      <c r="N23" s="210">
        <v>461</v>
      </c>
      <c r="O23" s="355">
        <f t="shared" si="5"/>
        <v>0.4591633466135458</v>
      </c>
    </row>
    <row r="24" spans="1:15" ht="15" customHeight="1">
      <c r="A24" s="142">
        <v>41</v>
      </c>
      <c r="B24" s="154"/>
      <c r="C24" s="213"/>
      <c r="D24" s="146" t="s">
        <v>21</v>
      </c>
      <c r="E24" s="149" t="s">
        <v>113</v>
      </c>
      <c r="F24" s="176">
        <v>300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f t="shared" si="4"/>
        <v>300</v>
      </c>
      <c r="N24" s="210">
        <v>236</v>
      </c>
      <c r="O24" s="355">
        <f t="shared" si="5"/>
        <v>0.78666666666666663</v>
      </c>
    </row>
    <row r="25" spans="1:15" ht="15" customHeight="1">
      <c r="A25" s="142">
        <v>41</v>
      </c>
      <c r="B25" s="154"/>
      <c r="C25" s="213"/>
      <c r="D25" s="146" t="s">
        <v>22</v>
      </c>
      <c r="E25" s="149" t="s">
        <v>212</v>
      </c>
      <c r="F25" s="210">
        <v>200</v>
      </c>
      <c r="G25" s="210">
        <v>0</v>
      </c>
      <c r="H25" s="210">
        <v>0</v>
      </c>
      <c r="I25" s="210">
        <v>0</v>
      </c>
      <c r="J25" s="210">
        <v>0</v>
      </c>
      <c r="K25" s="210">
        <v>0</v>
      </c>
      <c r="L25" s="210">
        <v>0</v>
      </c>
      <c r="M25" s="210">
        <f t="shared" si="4"/>
        <v>200</v>
      </c>
      <c r="N25" s="210">
        <v>0</v>
      </c>
      <c r="O25" s="355">
        <f t="shared" si="5"/>
        <v>0</v>
      </c>
    </row>
    <row r="26" spans="1:15" ht="15" customHeight="1">
      <c r="A26" s="255"/>
      <c r="B26" s="274" t="s">
        <v>272</v>
      </c>
      <c r="C26" s="168" t="s">
        <v>379</v>
      </c>
      <c r="D26" s="36"/>
      <c r="E26" s="40" t="s">
        <v>381</v>
      </c>
      <c r="F26" s="209">
        <f>SUM(F27:F38)</f>
        <v>502460</v>
      </c>
      <c r="G26" s="209">
        <f t="shared" ref="G26:L26" si="6">SUM(G27:G38)</f>
        <v>0</v>
      </c>
      <c r="H26" s="209">
        <f t="shared" si="6"/>
        <v>0</v>
      </c>
      <c r="I26" s="209">
        <f t="shared" si="6"/>
        <v>0</v>
      </c>
      <c r="J26" s="209">
        <f t="shared" si="6"/>
        <v>0</v>
      </c>
      <c r="K26" s="209">
        <f t="shared" si="6"/>
        <v>0</v>
      </c>
      <c r="L26" s="209">
        <f t="shared" si="6"/>
        <v>0</v>
      </c>
      <c r="M26" s="209">
        <f>SUM(M27:M38)</f>
        <v>502460</v>
      </c>
      <c r="N26" s="209">
        <f>SUM(N27:N38)</f>
        <v>237305</v>
      </c>
      <c r="O26" s="354">
        <f>SUM(N26/M26)</f>
        <v>0.47228635115233053</v>
      </c>
    </row>
    <row r="27" spans="1:15" ht="15" customHeight="1">
      <c r="A27" s="9">
        <v>41</v>
      </c>
      <c r="B27" s="137"/>
      <c r="C27" s="169"/>
      <c r="D27" s="170" t="s">
        <v>24</v>
      </c>
      <c r="E27" s="24" t="s">
        <v>105</v>
      </c>
      <c r="F27" s="210">
        <v>329760</v>
      </c>
      <c r="G27" s="210">
        <v>0</v>
      </c>
      <c r="H27" s="210">
        <v>0</v>
      </c>
      <c r="I27" s="210">
        <v>0</v>
      </c>
      <c r="J27" s="210">
        <v>0</v>
      </c>
      <c r="K27" s="210">
        <v>0</v>
      </c>
      <c r="L27" s="210">
        <v>0</v>
      </c>
      <c r="M27" s="210">
        <f>SUM(F27:L27)</f>
        <v>329760</v>
      </c>
      <c r="N27" s="210">
        <v>158078</v>
      </c>
      <c r="O27" s="355">
        <f>SUM(N27/M27)</f>
        <v>0.47937287724405631</v>
      </c>
    </row>
    <row r="28" spans="1:15" ht="15" customHeight="1">
      <c r="A28" s="9">
        <v>41</v>
      </c>
      <c r="B28" s="137"/>
      <c r="C28" s="169"/>
      <c r="D28" s="170" t="s">
        <v>25</v>
      </c>
      <c r="E28" s="24" t="s">
        <v>202</v>
      </c>
      <c r="F28" s="210">
        <v>115600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f t="shared" ref="M28:M38" si="7">SUM(F28:L28)</f>
        <v>115600</v>
      </c>
      <c r="N28" s="210">
        <v>53233</v>
      </c>
      <c r="O28" s="355">
        <f t="shared" ref="O28:O37" si="8">SUM(N28/M28)</f>
        <v>0.46049307958477509</v>
      </c>
    </row>
    <row r="29" spans="1:15" ht="15" customHeight="1">
      <c r="A29" s="9">
        <v>41</v>
      </c>
      <c r="B29" s="137"/>
      <c r="C29" s="169"/>
      <c r="D29" s="170" t="s">
        <v>26</v>
      </c>
      <c r="E29" s="175" t="s">
        <v>90</v>
      </c>
      <c r="F29" s="210">
        <v>2400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f t="shared" si="7"/>
        <v>2400</v>
      </c>
      <c r="N29" s="210">
        <v>1200</v>
      </c>
      <c r="O29" s="355">
        <f t="shared" si="8"/>
        <v>0.5</v>
      </c>
    </row>
    <row r="30" spans="1:15" ht="15" customHeight="1">
      <c r="A30" s="9">
        <v>41</v>
      </c>
      <c r="B30" s="137"/>
      <c r="C30" s="169"/>
      <c r="D30" s="170" t="s">
        <v>27</v>
      </c>
      <c r="E30" s="175" t="s">
        <v>15</v>
      </c>
      <c r="F30" s="176">
        <v>1200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f t="shared" si="7"/>
        <v>1200</v>
      </c>
      <c r="N30" s="176">
        <v>338</v>
      </c>
      <c r="O30" s="355">
        <f t="shared" si="8"/>
        <v>0.28166666666666668</v>
      </c>
    </row>
    <row r="31" spans="1:15" ht="15" customHeight="1">
      <c r="A31" s="9">
        <v>41</v>
      </c>
      <c r="B31" s="137"/>
      <c r="C31" s="169"/>
      <c r="D31" s="170" t="s">
        <v>28</v>
      </c>
      <c r="E31" s="175" t="s">
        <v>12</v>
      </c>
      <c r="F31" s="176">
        <v>1300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f t="shared" si="7"/>
        <v>1300</v>
      </c>
      <c r="N31" s="176">
        <v>415</v>
      </c>
      <c r="O31" s="355">
        <f t="shared" si="8"/>
        <v>0.31923076923076921</v>
      </c>
    </row>
    <row r="32" spans="1:15" ht="15" customHeight="1">
      <c r="A32" s="9">
        <v>41</v>
      </c>
      <c r="B32" s="137"/>
      <c r="C32" s="169"/>
      <c r="D32" s="170" t="s">
        <v>44</v>
      </c>
      <c r="E32" s="157" t="s">
        <v>399</v>
      </c>
      <c r="F32" s="176">
        <v>1000</v>
      </c>
      <c r="G32" s="210">
        <v>0</v>
      </c>
      <c r="H32" s="210"/>
      <c r="I32" s="210"/>
      <c r="J32" s="210">
        <v>0</v>
      </c>
      <c r="K32" s="210">
        <v>0</v>
      </c>
      <c r="L32" s="210">
        <v>0</v>
      </c>
      <c r="M32" s="210">
        <f t="shared" si="7"/>
        <v>1000</v>
      </c>
      <c r="N32" s="210">
        <v>0</v>
      </c>
      <c r="O32" s="355">
        <f t="shared" si="8"/>
        <v>0</v>
      </c>
    </row>
    <row r="33" spans="1:15" ht="15" customHeight="1">
      <c r="A33" s="9">
        <v>41</v>
      </c>
      <c r="B33" s="137"/>
      <c r="C33" s="169"/>
      <c r="D33" s="170" t="s">
        <v>45</v>
      </c>
      <c r="E33" s="175" t="s">
        <v>203</v>
      </c>
      <c r="F33" s="210">
        <v>2000</v>
      </c>
      <c r="G33" s="176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f t="shared" si="7"/>
        <v>2000</v>
      </c>
      <c r="N33" s="210">
        <v>358</v>
      </c>
      <c r="O33" s="355">
        <f t="shared" si="8"/>
        <v>0.17899999999999999</v>
      </c>
    </row>
    <row r="34" spans="1:15" ht="15" customHeight="1">
      <c r="A34" s="9">
        <v>41</v>
      </c>
      <c r="B34" s="9"/>
      <c r="C34" s="34"/>
      <c r="D34" s="9">
        <v>8</v>
      </c>
      <c r="E34" s="175" t="s">
        <v>115</v>
      </c>
      <c r="F34" s="210">
        <v>300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f t="shared" si="7"/>
        <v>300</v>
      </c>
      <c r="N34" s="176">
        <v>107</v>
      </c>
      <c r="O34" s="355">
        <f t="shared" si="8"/>
        <v>0.35666666666666669</v>
      </c>
    </row>
    <row r="35" spans="1:15" ht="15" customHeight="1">
      <c r="A35" s="9">
        <v>41</v>
      </c>
      <c r="B35" s="9"/>
      <c r="C35" s="34"/>
      <c r="D35" s="9">
        <v>10</v>
      </c>
      <c r="E35" s="175" t="s">
        <v>204</v>
      </c>
      <c r="F35" s="210">
        <v>41580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210">
        <v>0</v>
      </c>
      <c r="M35" s="210">
        <f t="shared" si="7"/>
        <v>41580</v>
      </c>
      <c r="N35" s="210">
        <v>20605</v>
      </c>
      <c r="O35" s="355">
        <f t="shared" si="8"/>
        <v>0.49555074555074557</v>
      </c>
    </row>
    <row r="36" spans="1:15" ht="15" customHeight="1">
      <c r="A36" s="9">
        <v>41</v>
      </c>
      <c r="B36" s="9"/>
      <c r="C36" s="34"/>
      <c r="D36" s="9">
        <v>11</v>
      </c>
      <c r="E36" s="175" t="s">
        <v>111</v>
      </c>
      <c r="F36" s="210">
        <v>4320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f t="shared" si="7"/>
        <v>4320</v>
      </c>
      <c r="N36" s="210">
        <v>2124</v>
      </c>
      <c r="O36" s="355">
        <f t="shared" si="8"/>
        <v>0.49166666666666664</v>
      </c>
    </row>
    <row r="37" spans="1:15" ht="15" customHeight="1">
      <c r="A37" s="9">
        <v>41</v>
      </c>
      <c r="B37" s="9"/>
      <c r="C37" s="34"/>
      <c r="D37" s="9">
        <v>15</v>
      </c>
      <c r="E37" s="175" t="s">
        <v>139</v>
      </c>
      <c r="F37" s="210">
        <v>1000</v>
      </c>
      <c r="G37" s="210">
        <v>0</v>
      </c>
      <c r="H37" s="210">
        <v>0</v>
      </c>
      <c r="I37" s="210">
        <v>0</v>
      </c>
      <c r="J37" s="210">
        <v>0</v>
      </c>
      <c r="K37" s="210">
        <v>0</v>
      </c>
      <c r="L37" s="210">
        <v>0</v>
      </c>
      <c r="M37" s="210">
        <f t="shared" si="7"/>
        <v>1000</v>
      </c>
      <c r="N37" s="210">
        <v>0</v>
      </c>
      <c r="O37" s="355">
        <f t="shared" si="8"/>
        <v>0</v>
      </c>
    </row>
    <row r="38" spans="1:15" ht="15" customHeight="1">
      <c r="A38" s="9">
        <v>41</v>
      </c>
      <c r="B38" s="34"/>
      <c r="C38" s="34"/>
      <c r="D38" s="9">
        <v>17</v>
      </c>
      <c r="E38" s="175" t="s">
        <v>113</v>
      </c>
      <c r="F38" s="210">
        <v>2000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f t="shared" si="7"/>
        <v>2000</v>
      </c>
      <c r="N38" s="210">
        <v>847</v>
      </c>
      <c r="O38" s="355">
        <f t="shared" ref="O38:O44" si="9">SUM(N38/M38)</f>
        <v>0.42349999999999999</v>
      </c>
    </row>
    <row r="39" spans="1:15" ht="15" customHeight="1">
      <c r="A39" s="57"/>
      <c r="B39" s="165">
        <v>2</v>
      </c>
      <c r="C39" s="166" t="s">
        <v>205</v>
      </c>
      <c r="D39" s="167"/>
      <c r="E39" s="246"/>
      <c r="F39" s="245">
        <f t="shared" ref="F39:N39" si="10">F40</f>
        <v>14500</v>
      </c>
      <c r="G39" s="245">
        <f t="shared" si="10"/>
        <v>0</v>
      </c>
      <c r="H39" s="245">
        <f t="shared" si="10"/>
        <v>0</v>
      </c>
      <c r="I39" s="245">
        <f t="shared" si="10"/>
        <v>0</v>
      </c>
      <c r="J39" s="245">
        <f t="shared" si="10"/>
        <v>0</v>
      </c>
      <c r="K39" s="245">
        <f t="shared" si="10"/>
        <v>0</v>
      </c>
      <c r="L39" s="245">
        <f t="shared" si="10"/>
        <v>0</v>
      </c>
      <c r="M39" s="245">
        <f t="shared" si="10"/>
        <v>14500</v>
      </c>
      <c r="N39" s="245">
        <f t="shared" si="10"/>
        <v>6864</v>
      </c>
      <c r="O39" s="353">
        <f t="shared" si="9"/>
        <v>0.47337931034482761</v>
      </c>
    </row>
    <row r="40" spans="1:15" ht="15" customHeight="1">
      <c r="A40" s="255"/>
      <c r="B40" s="274" t="s">
        <v>273</v>
      </c>
      <c r="C40" s="168" t="s">
        <v>382</v>
      </c>
      <c r="D40" s="35" t="s">
        <v>136</v>
      </c>
      <c r="E40" s="40"/>
      <c r="F40" s="209">
        <f t="shared" ref="F40:N40" si="11">SUM(F41:F45)</f>
        <v>14500</v>
      </c>
      <c r="G40" s="209">
        <f t="shared" si="11"/>
        <v>0</v>
      </c>
      <c r="H40" s="209">
        <f t="shared" si="11"/>
        <v>0</v>
      </c>
      <c r="I40" s="209">
        <f t="shared" si="11"/>
        <v>0</v>
      </c>
      <c r="J40" s="209">
        <f t="shared" si="11"/>
        <v>0</v>
      </c>
      <c r="K40" s="209">
        <f t="shared" si="11"/>
        <v>0</v>
      </c>
      <c r="L40" s="209">
        <f t="shared" si="11"/>
        <v>0</v>
      </c>
      <c r="M40" s="209">
        <f t="shared" si="11"/>
        <v>14500</v>
      </c>
      <c r="N40" s="209">
        <f t="shared" si="11"/>
        <v>6864</v>
      </c>
      <c r="O40" s="354">
        <f t="shared" si="9"/>
        <v>0.47337931034482761</v>
      </c>
    </row>
    <row r="41" spans="1:15" ht="15" customHeight="1">
      <c r="A41" s="9">
        <v>41</v>
      </c>
      <c r="B41" s="137"/>
      <c r="C41" s="169"/>
      <c r="D41" s="170" t="s">
        <v>25</v>
      </c>
      <c r="E41" s="175" t="s">
        <v>15</v>
      </c>
      <c r="F41" s="176">
        <v>11000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210">
        <f>SUM(F41:L41)</f>
        <v>11000</v>
      </c>
      <c r="N41" s="176">
        <v>5711</v>
      </c>
      <c r="O41" s="355">
        <f t="shared" si="9"/>
        <v>0.51918181818181819</v>
      </c>
    </row>
    <row r="42" spans="1:15" ht="15" customHeight="1">
      <c r="A42" s="9">
        <v>41</v>
      </c>
      <c r="B42" s="137"/>
      <c r="C42" s="169"/>
      <c r="D42" s="170" t="s">
        <v>26</v>
      </c>
      <c r="E42" s="175" t="s">
        <v>12</v>
      </c>
      <c r="F42" s="210">
        <v>1000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210">
        <f>SUM(F42:L42)</f>
        <v>1000</v>
      </c>
      <c r="N42" s="210">
        <v>280</v>
      </c>
      <c r="O42" s="355">
        <f t="shared" si="9"/>
        <v>0.28000000000000003</v>
      </c>
    </row>
    <row r="43" spans="1:15" ht="15" customHeight="1">
      <c r="A43" s="9">
        <v>41</v>
      </c>
      <c r="B43" s="137"/>
      <c r="C43" s="169"/>
      <c r="D43" s="170" t="s">
        <v>27</v>
      </c>
      <c r="E43" s="175" t="s">
        <v>206</v>
      </c>
      <c r="F43" s="176">
        <v>2000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210">
        <f>SUM(F43:L43)</f>
        <v>2000</v>
      </c>
      <c r="N43" s="176">
        <v>746</v>
      </c>
      <c r="O43" s="355">
        <f t="shared" si="9"/>
        <v>0.373</v>
      </c>
    </row>
    <row r="44" spans="1:15" ht="15" customHeight="1">
      <c r="A44" s="9">
        <v>41</v>
      </c>
      <c r="B44" s="9"/>
      <c r="C44" s="9"/>
      <c r="D44" s="9">
        <v>5</v>
      </c>
      <c r="E44" s="175" t="s">
        <v>138</v>
      </c>
      <c r="F44" s="210">
        <v>500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210">
        <f>SUM(F44:L44)</f>
        <v>500</v>
      </c>
      <c r="N44" s="210">
        <v>127</v>
      </c>
      <c r="O44" s="355">
        <f t="shared" si="9"/>
        <v>0.254</v>
      </c>
    </row>
    <row r="45" spans="1:15" s="70" customFormat="1" ht="15" customHeight="1">
      <c r="A45" s="9">
        <v>41</v>
      </c>
      <c r="B45" s="175"/>
      <c r="C45" s="175"/>
      <c r="D45" s="9">
        <v>8</v>
      </c>
      <c r="E45" s="175" t="s">
        <v>160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210">
        <f>SUM(F45:L45)</f>
        <v>0</v>
      </c>
      <c r="N45" s="176">
        <v>0</v>
      </c>
      <c r="O45" s="355">
        <v>0</v>
      </c>
    </row>
    <row r="46" spans="1:15" ht="15" customHeight="1">
      <c r="A46" s="57"/>
      <c r="B46" s="165">
        <v>3</v>
      </c>
      <c r="C46" s="166" t="s">
        <v>116</v>
      </c>
      <c r="D46" s="167"/>
      <c r="E46" s="246"/>
      <c r="F46" s="245">
        <f t="shared" ref="F46:N46" si="12">F47</f>
        <v>2500</v>
      </c>
      <c r="G46" s="245">
        <f t="shared" si="12"/>
        <v>0</v>
      </c>
      <c r="H46" s="245">
        <f t="shared" si="12"/>
        <v>0</v>
      </c>
      <c r="I46" s="245">
        <f t="shared" si="12"/>
        <v>0</v>
      </c>
      <c r="J46" s="245">
        <f t="shared" si="12"/>
        <v>0</v>
      </c>
      <c r="K46" s="245">
        <f t="shared" si="12"/>
        <v>0</v>
      </c>
      <c r="L46" s="245">
        <f t="shared" si="12"/>
        <v>0</v>
      </c>
      <c r="M46" s="245">
        <f t="shared" si="12"/>
        <v>2500</v>
      </c>
      <c r="N46" s="245">
        <f t="shared" si="12"/>
        <v>775</v>
      </c>
      <c r="O46" s="353">
        <f t="shared" ref="O46:O53" si="13">SUM(N46/M46)</f>
        <v>0.31</v>
      </c>
    </row>
    <row r="47" spans="1:15" ht="15" customHeight="1">
      <c r="A47" s="255"/>
      <c r="B47" s="274" t="s">
        <v>274</v>
      </c>
      <c r="C47" s="168" t="s">
        <v>275</v>
      </c>
      <c r="D47" s="198" t="s">
        <v>383</v>
      </c>
      <c r="E47" s="40"/>
      <c r="F47" s="209">
        <f t="shared" ref="F47:N47" si="14">SUM(F48:F49)</f>
        <v>2500</v>
      </c>
      <c r="G47" s="209">
        <f t="shared" si="14"/>
        <v>0</v>
      </c>
      <c r="H47" s="209">
        <f t="shared" si="14"/>
        <v>0</v>
      </c>
      <c r="I47" s="209">
        <f>SUM(I48:I49)</f>
        <v>0</v>
      </c>
      <c r="J47" s="209">
        <f>SUM(J48:J49)</f>
        <v>0</v>
      </c>
      <c r="K47" s="209">
        <f>SUM(K48:K49)</f>
        <v>0</v>
      </c>
      <c r="L47" s="209">
        <f>SUM(L48:L49)</f>
        <v>0</v>
      </c>
      <c r="M47" s="209">
        <f t="shared" si="14"/>
        <v>2500</v>
      </c>
      <c r="N47" s="209">
        <f t="shared" si="14"/>
        <v>775</v>
      </c>
      <c r="O47" s="354">
        <f t="shared" si="13"/>
        <v>0.31</v>
      </c>
    </row>
    <row r="48" spans="1:15" ht="15" customHeight="1">
      <c r="A48" s="9">
        <v>41</v>
      </c>
      <c r="B48" s="170"/>
      <c r="C48" s="169"/>
      <c r="D48" s="170" t="s">
        <v>24</v>
      </c>
      <c r="E48" s="24" t="s">
        <v>333</v>
      </c>
      <c r="F48" s="214">
        <v>2000</v>
      </c>
      <c r="G48" s="214">
        <v>0</v>
      </c>
      <c r="H48" s="214">
        <v>0</v>
      </c>
      <c r="I48" s="214">
        <v>0</v>
      </c>
      <c r="J48" s="214">
        <v>0</v>
      </c>
      <c r="K48" s="214">
        <v>0</v>
      </c>
      <c r="L48" s="214">
        <v>0</v>
      </c>
      <c r="M48" s="210">
        <f>SUM(F48:L48)</f>
        <v>2000</v>
      </c>
      <c r="N48" s="214">
        <v>775</v>
      </c>
      <c r="O48" s="355">
        <f t="shared" si="13"/>
        <v>0.38750000000000001</v>
      </c>
    </row>
    <row r="49" spans="1:15" ht="15" customHeight="1">
      <c r="A49" s="9">
        <v>41</v>
      </c>
      <c r="B49" s="170"/>
      <c r="C49" s="169"/>
      <c r="D49" s="170" t="s">
        <v>25</v>
      </c>
      <c r="E49" s="24" t="s">
        <v>334</v>
      </c>
      <c r="F49" s="176">
        <v>500</v>
      </c>
      <c r="G49" s="214">
        <v>0</v>
      </c>
      <c r="H49" s="214">
        <v>0</v>
      </c>
      <c r="I49" s="214">
        <v>0</v>
      </c>
      <c r="J49" s="214">
        <v>0</v>
      </c>
      <c r="K49" s="214">
        <v>0</v>
      </c>
      <c r="L49" s="214">
        <v>0</v>
      </c>
      <c r="M49" s="210">
        <f>SUM(F49:L49)</f>
        <v>500</v>
      </c>
      <c r="N49" s="176">
        <v>0</v>
      </c>
      <c r="O49" s="355">
        <f t="shared" si="13"/>
        <v>0</v>
      </c>
    </row>
    <row r="50" spans="1:15" ht="15" customHeight="1">
      <c r="A50" s="256"/>
      <c r="B50" s="275" t="s">
        <v>28</v>
      </c>
      <c r="C50" s="247" t="s">
        <v>207</v>
      </c>
      <c r="D50" s="248"/>
      <c r="E50" s="249"/>
      <c r="F50" s="245">
        <f>F51</f>
        <v>32000</v>
      </c>
      <c r="G50" s="245">
        <f t="shared" ref="G50:N50" si="15">G51</f>
        <v>0</v>
      </c>
      <c r="H50" s="245">
        <f t="shared" si="15"/>
        <v>0</v>
      </c>
      <c r="I50" s="245">
        <f t="shared" si="15"/>
        <v>0</v>
      </c>
      <c r="J50" s="245">
        <f t="shared" si="15"/>
        <v>0</v>
      </c>
      <c r="K50" s="245">
        <f t="shared" si="15"/>
        <v>0</v>
      </c>
      <c r="L50" s="245">
        <f t="shared" si="15"/>
        <v>0</v>
      </c>
      <c r="M50" s="245">
        <f t="shared" si="15"/>
        <v>32000</v>
      </c>
      <c r="N50" s="245">
        <f t="shared" si="15"/>
        <v>15569</v>
      </c>
      <c r="O50" s="353">
        <f t="shared" si="13"/>
        <v>0.48653125000000003</v>
      </c>
    </row>
    <row r="51" spans="1:15" ht="15" customHeight="1">
      <c r="A51" s="255"/>
      <c r="B51" s="274" t="s">
        <v>276</v>
      </c>
      <c r="C51" s="168" t="s">
        <v>379</v>
      </c>
      <c r="D51" s="198" t="s">
        <v>384</v>
      </c>
      <c r="E51" s="40"/>
      <c r="F51" s="209">
        <f>F52+F53</f>
        <v>32000</v>
      </c>
      <c r="G51" s="209">
        <f t="shared" ref="G51:L51" si="16">G52+G53</f>
        <v>0</v>
      </c>
      <c r="H51" s="209">
        <f t="shared" si="16"/>
        <v>0</v>
      </c>
      <c r="I51" s="209">
        <f t="shared" si="16"/>
        <v>0</v>
      </c>
      <c r="J51" s="209">
        <f t="shared" si="16"/>
        <v>0</v>
      </c>
      <c r="K51" s="209">
        <f t="shared" si="16"/>
        <v>0</v>
      </c>
      <c r="L51" s="209">
        <f t="shared" si="16"/>
        <v>0</v>
      </c>
      <c r="M51" s="209">
        <f>M52+M53</f>
        <v>32000</v>
      </c>
      <c r="N51" s="209">
        <f>N52+N53</f>
        <v>15569</v>
      </c>
      <c r="O51" s="354">
        <f t="shared" si="13"/>
        <v>0.48653125000000003</v>
      </c>
    </row>
    <row r="52" spans="1:15" ht="15" customHeight="1">
      <c r="A52" s="9">
        <v>41</v>
      </c>
      <c r="B52" s="170"/>
      <c r="C52" s="169"/>
      <c r="D52" s="170" t="s">
        <v>24</v>
      </c>
      <c r="E52" s="24" t="s">
        <v>233</v>
      </c>
      <c r="F52" s="210">
        <v>4000</v>
      </c>
      <c r="G52" s="210">
        <v>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f>SUM(F52:L52)</f>
        <v>4000</v>
      </c>
      <c r="N52" s="210">
        <v>2003</v>
      </c>
      <c r="O52" s="355">
        <f t="shared" si="13"/>
        <v>0.50075000000000003</v>
      </c>
    </row>
    <row r="53" spans="1:15" ht="15" customHeight="1">
      <c r="A53" s="9">
        <v>41</v>
      </c>
      <c r="B53" s="170"/>
      <c r="C53" s="169"/>
      <c r="D53" s="170">
        <v>2</v>
      </c>
      <c r="E53" s="24" t="s">
        <v>149</v>
      </c>
      <c r="F53" s="210">
        <v>28000</v>
      </c>
      <c r="G53" s="210">
        <v>0</v>
      </c>
      <c r="H53" s="210">
        <v>0</v>
      </c>
      <c r="I53" s="210">
        <v>0</v>
      </c>
      <c r="J53" s="210">
        <v>0</v>
      </c>
      <c r="K53" s="210">
        <v>0</v>
      </c>
      <c r="L53" s="210">
        <v>0</v>
      </c>
      <c r="M53" s="210">
        <f>SUM(F53:L53)</f>
        <v>28000</v>
      </c>
      <c r="N53" s="210">
        <v>13566</v>
      </c>
      <c r="O53" s="355">
        <f t="shared" si="13"/>
        <v>0.48449999999999999</v>
      </c>
    </row>
    <row r="54" spans="1:15">
      <c r="A54" s="13"/>
      <c r="B54" s="12"/>
      <c r="C54" s="4"/>
      <c r="D54" s="3"/>
      <c r="E54" s="15"/>
      <c r="F54" s="15"/>
      <c r="G54" s="15"/>
      <c r="H54" s="15"/>
      <c r="I54" s="15"/>
      <c r="J54" s="15"/>
      <c r="K54" s="15"/>
      <c r="L54" s="15"/>
      <c r="M54" s="15"/>
    </row>
    <row r="55" spans="1:15">
      <c r="A55" s="13"/>
      <c r="B55" s="12"/>
      <c r="C55" s="4"/>
      <c r="D55" s="3"/>
      <c r="E55" s="15"/>
      <c r="F55" s="15"/>
      <c r="G55" s="15"/>
      <c r="H55" s="15"/>
      <c r="I55" s="15"/>
      <c r="J55" s="15"/>
      <c r="K55" s="15"/>
      <c r="L55" s="15"/>
      <c r="M55" s="15"/>
    </row>
    <row r="56" spans="1:15">
      <c r="A56" s="13"/>
      <c r="B56" s="12"/>
      <c r="C56" s="4"/>
      <c r="D56" s="3"/>
      <c r="E56" s="15"/>
      <c r="F56" s="15"/>
      <c r="G56" s="15"/>
      <c r="H56" s="15"/>
      <c r="I56" s="15"/>
      <c r="J56" s="15"/>
      <c r="K56" s="15"/>
      <c r="L56" s="15"/>
      <c r="M56" s="15"/>
    </row>
    <row r="57" spans="1:15">
      <c r="A57" s="13"/>
      <c r="B57" s="12"/>
      <c r="C57" s="4"/>
      <c r="D57" s="3"/>
      <c r="E57" s="15"/>
      <c r="F57" s="15"/>
      <c r="G57" s="15"/>
      <c r="H57" s="15"/>
      <c r="I57" s="15"/>
      <c r="J57" s="15"/>
      <c r="K57" s="15"/>
      <c r="L57" s="15"/>
      <c r="M57" s="15"/>
    </row>
    <row r="58" spans="1:15">
      <c r="A58" s="13"/>
      <c r="B58" s="12"/>
      <c r="C58" s="4"/>
      <c r="D58" s="3"/>
      <c r="E58" s="15"/>
      <c r="F58" s="15"/>
      <c r="G58" s="15"/>
      <c r="H58" s="15"/>
      <c r="I58" s="15"/>
      <c r="J58" s="15"/>
      <c r="K58" s="15"/>
      <c r="L58" s="15"/>
      <c r="M58" s="15"/>
    </row>
    <row r="59" spans="1:15" s="14" customFormat="1">
      <c r="A59" s="13"/>
      <c r="B59" s="12"/>
      <c r="C59" s="4"/>
      <c r="D59" s="3"/>
      <c r="E59" s="15"/>
      <c r="F59" s="15"/>
      <c r="G59" s="15"/>
      <c r="H59" s="15"/>
      <c r="I59" s="15"/>
      <c r="J59" s="15"/>
      <c r="K59" s="15"/>
      <c r="L59" s="15"/>
      <c r="M59" s="15"/>
    </row>
    <row r="60" spans="1:15" s="14" customFormat="1">
      <c r="A60" s="13"/>
      <c r="B60" s="12"/>
      <c r="C60" s="4"/>
      <c r="D60" s="3"/>
      <c r="E60" s="15"/>
      <c r="F60" s="15"/>
      <c r="G60" s="15"/>
      <c r="H60" s="15"/>
      <c r="I60" s="15"/>
      <c r="J60" s="15"/>
      <c r="K60" s="15"/>
      <c r="L60" s="15"/>
      <c r="M60" s="15"/>
    </row>
    <row r="61" spans="1:15" s="14" customFormat="1">
      <c r="A61" s="13"/>
      <c r="B61" s="12"/>
      <c r="C61" s="4"/>
      <c r="D61" s="3"/>
      <c r="E61" s="15"/>
      <c r="F61" s="15"/>
      <c r="G61" s="15"/>
      <c r="H61" s="15"/>
      <c r="I61" s="15"/>
      <c r="J61" s="15"/>
      <c r="K61" s="15"/>
      <c r="L61" s="15"/>
      <c r="M61" s="15"/>
    </row>
    <row r="62" spans="1:15" s="14" customFormat="1">
      <c r="A62" s="13"/>
      <c r="B62" s="12"/>
      <c r="C62" s="4"/>
      <c r="D62" s="3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14" customFormat="1">
      <c r="A63" s="13"/>
      <c r="B63" s="12"/>
      <c r="C63" s="4"/>
      <c r="D63" s="3"/>
      <c r="E63" s="15"/>
      <c r="F63" s="15"/>
      <c r="G63" s="15"/>
      <c r="H63" s="15"/>
      <c r="I63" s="15"/>
      <c r="J63" s="15"/>
      <c r="K63" s="15"/>
      <c r="L63" s="15"/>
      <c r="M63" s="15"/>
    </row>
    <row r="64" spans="1:15" s="14" customFormat="1">
      <c r="A64" s="13"/>
      <c r="B64" s="12"/>
      <c r="C64" s="4"/>
      <c r="D64" s="3"/>
      <c r="E64" s="15"/>
      <c r="F64" s="15"/>
      <c r="G64" s="15"/>
      <c r="H64" s="15"/>
      <c r="I64" s="15"/>
      <c r="J64" s="15"/>
      <c r="K64" s="15"/>
      <c r="L64" s="15"/>
      <c r="M64" s="15"/>
    </row>
    <row r="65" spans="1:13" s="14" customFormat="1">
      <c r="A65" s="13"/>
      <c r="B65" s="12"/>
      <c r="C65" s="4"/>
      <c r="D65" s="3"/>
      <c r="E65" s="15"/>
      <c r="F65" s="15"/>
      <c r="G65" s="15"/>
      <c r="H65" s="15"/>
      <c r="I65" s="15"/>
      <c r="J65" s="15"/>
      <c r="K65" s="15"/>
      <c r="L65" s="15"/>
      <c r="M65" s="15"/>
    </row>
    <row r="66" spans="1:13" s="14" customFormat="1">
      <c r="A66" s="13"/>
      <c r="B66" s="12"/>
      <c r="C66" s="4"/>
      <c r="D66" s="3"/>
      <c r="E66" s="15"/>
      <c r="F66" s="15"/>
      <c r="G66" s="15"/>
      <c r="H66" s="15"/>
      <c r="I66" s="15"/>
      <c r="J66" s="15"/>
      <c r="K66" s="15"/>
      <c r="L66" s="15"/>
      <c r="M66" s="15"/>
    </row>
  </sheetData>
  <mergeCells count="22">
    <mergeCell ref="D9:D10"/>
    <mergeCell ref="E9:E10"/>
    <mergeCell ref="E15:E16"/>
    <mergeCell ref="D15:D16"/>
    <mergeCell ref="N4:N5"/>
    <mergeCell ref="O4:O5"/>
    <mergeCell ref="G4:G5"/>
    <mergeCell ref="F4:F5"/>
    <mergeCell ref="M4:M5"/>
    <mergeCell ref="L4:L5"/>
    <mergeCell ref="H4:H5"/>
    <mergeCell ref="I4:I5"/>
    <mergeCell ref="J4:J5"/>
    <mergeCell ref="K4:K5"/>
    <mergeCell ref="A1:E1"/>
    <mergeCell ref="A3:A5"/>
    <mergeCell ref="B3:B5"/>
    <mergeCell ref="C3:C5"/>
    <mergeCell ref="D3:D5"/>
    <mergeCell ref="E4:E5"/>
    <mergeCell ref="A2:O2"/>
    <mergeCell ref="F3:O3"/>
  </mergeCells>
  <phoneticPr fontId="1" type="noConversion"/>
  <printOptions horizontalCentered="1" verticalCentered="1"/>
  <pageMargins left="0.78740157480314965" right="0.78740157480314965" top="0.59055118110236227" bottom="0.47244094488188981" header="0.51181102362204722" footer="0.51181102362204722"/>
  <pageSetup paperSize="9" scale="65" firstPageNumber="1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view="pageBreakPreview" zoomScaleNormal="100" zoomScaleSheetLayoutView="100" zoomScalePageLayoutView="75" workbookViewId="0">
      <selection activeCell="O1" sqref="O1"/>
    </sheetView>
  </sheetViews>
  <sheetFormatPr defaultRowHeight="27"/>
  <cols>
    <col min="1" max="1" width="5.28515625" style="81" customWidth="1"/>
    <col min="2" max="2" width="4.28515625" style="81" customWidth="1"/>
    <col min="3" max="3" width="8.85546875" style="82" customWidth="1"/>
    <col min="4" max="4" width="3.140625" style="82" customWidth="1"/>
    <col min="5" max="5" width="44.28515625" style="82" customWidth="1"/>
    <col min="6" max="6" width="10.140625" style="83" customWidth="1"/>
    <col min="7" max="11" width="10.28515625" style="83" hidden="1" customWidth="1"/>
    <col min="12" max="12" width="11.140625" style="83" hidden="1" customWidth="1"/>
    <col min="13" max="13" width="9.85546875" style="83" customWidth="1"/>
    <col min="14" max="14" width="9.85546875" style="82" customWidth="1"/>
    <col min="15" max="16384" width="9.140625" style="82"/>
  </cols>
  <sheetData>
    <row r="1" spans="1:15" ht="15" customHeight="1">
      <c r="A1" s="439" t="s">
        <v>277</v>
      </c>
      <c r="B1" s="399"/>
      <c r="C1" s="399"/>
      <c r="D1" s="399"/>
      <c r="E1" s="399"/>
    </row>
    <row r="2" spans="1:15" ht="17.100000000000001" customHeight="1">
      <c r="A2" s="392" t="s">
        <v>403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393"/>
      <c r="O2" s="394"/>
    </row>
    <row r="3" spans="1:1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400" t="s">
        <v>242</v>
      </c>
      <c r="G3" s="434"/>
      <c r="H3" s="434"/>
      <c r="I3" s="434"/>
      <c r="J3" s="434"/>
      <c r="K3" s="434"/>
      <c r="L3" s="434"/>
      <c r="M3" s="434"/>
      <c r="N3" s="393"/>
      <c r="O3" s="394"/>
    </row>
    <row r="4" spans="1:15" ht="18.95" customHeight="1">
      <c r="A4" s="376"/>
      <c r="B4" s="376"/>
      <c r="C4" s="376"/>
      <c r="D4" s="380"/>
      <c r="E4" s="386" t="s">
        <v>187</v>
      </c>
      <c r="F4" s="391" t="s">
        <v>336</v>
      </c>
      <c r="G4" s="391" t="s">
        <v>417</v>
      </c>
      <c r="H4" s="391" t="s">
        <v>419</v>
      </c>
      <c r="I4" s="391" t="s">
        <v>420</v>
      </c>
      <c r="J4" s="381" t="s">
        <v>438</v>
      </c>
      <c r="K4" s="381" t="s">
        <v>439</v>
      </c>
      <c r="L4" s="381" t="s">
        <v>440</v>
      </c>
      <c r="M4" s="438" t="s">
        <v>300</v>
      </c>
      <c r="N4" s="390" t="s">
        <v>433</v>
      </c>
      <c r="O4" s="390" t="s">
        <v>429</v>
      </c>
    </row>
    <row r="5" spans="1:1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91"/>
      <c r="N5" s="391"/>
      <c r="O5" s="391"/>
    </row>
    <row r="6" spans="1:15" ht="15" customHeight="1">
      <c r="A6" s="215"/>
      <c r="B6" s="138" t="s">
        <v>89</v>
      </c>
      <c r="C6" s="139"/>
      <c r="D6" s="216"/>
      <c r="E6" s="140"/>
      <c r="F6" s="208">
        <f t="shared" ref="F6:N6" si="0">F7+F37+F41</f>
        <v>536943</v>
      </c>
      <c r="G6" s="208">
        <f t="shared" si="0"/>
        <v>0</v>
      </c>
      <c r="H6" s="208">
        <f t="shared" si="0"/>
        <v>0</v>
      </c>
      <c r="I6" s="208">
        <f>I7+I37+I41</f>
        <v>0</v>
      </c>
      <c r="J6" s="208">
        <f>J7+J37+J41</f>
        <v>0</v>
      </c>
      <c r="K6" s="208">
        <f>K7+K37+K41</f>
        <v>0</v>
      </c>
      <c r="L6" s="208">
        <f>L7+L37+L41</f>
        <v>0</v>
      </c>
      <c r="M6" s="208">
        <f t="shared" si="0"/>
        <v>536943</v>
      </c>
      <c r="N6" s="208">
        <f t="shared" si="0"/>
        <v>258638</v>
      </c>
      <c r="O6" s="356">
        <f>N6/M6</f>
        <v>0.4816861380072</v>
      </c>
    </row>
    <row r="7" spans="1:15" ht="15" customHeight="1">
      <c r="A7" s="215"/>
      <c r="B7" s="155">
        <v>1</v>
      </c>
      <c r="C7" s="159" t="s">
        <v>10</v>
      </c>
      <c r="D7" s="217"/>
      <c r="E7" s="141"/>
      <c r="F7" s="305">
        <f t="shared" ref="F7:N7" si="1">F8+F35</f>
        <v>535360</v>
      </c>
      <c r="G7" s="305">
        <f t="shared" si="1"/>
        <v>0</v>
      </c>
      <c r="H7" s="305">
        <f t="shared" si="1"/>
        <v>0</v>
      </c>
      <c r="I7" s="305">
        <f>I8+I35</f>
        <v>-200</v>
      </c>
      <c r="J7" s="305">
        <f>J8+J35</f>
        <v>0</v>
      </c>
      <c r="K7" s="305">
        <f>K8+K35</f>
        <v>0</v>
      </c>
      <c r="L7" s="305">
        <f>L8+L35</f>
        <v>0</v>
      </c>
      <c r="M7" s="305">
        <f t="shared" si="1"/>
        <v>535160</v>
      </c>
      <c r="N7" s="305">
        <f t="shared" si="1"/>
        <v>257010</v>
      </c>
      <c r="O7" s="357">
        <f>N7/M7</f>
        <v>0.48024889752597355</v>
      </c>
    </row>
    <row r="8" spans="1:15" ht="15" customHeight="1">
      <c r="A8" s="142"/>
      <c r="B8" s="150" t="s">
        <v>282</v>
      </c>
      <c r="C8" s="160" t="s">
        <v>342</v>
      </c>
      <c r="D8" s="382" t="s">
        <v>385</v>
      </c>
      <c r="E8" s="383"/>
      <c r="F8" s="10">
        <f t="shared" ref="F8:N8" si="2">SUM(F9:F34)</f>
        <v>534710</v>
      </c>
      <c r="G8" s="10">
        <f t="shared" si="2"/>
        <v>0</v>
      </c>
      <c r="H8" s="10">
        <f t="shared" si="2"/>
        <v>0</v>
      </c>
      <c r="I8" s="10">
        <f>SUM(I9:I34)</f>
        <v>-200</v>
      </c>
      <c r="J8" s="10">
        <f>SUM(J9:J34)</f>
        <v>0</v>
      </c>
      <c r="K8" s="10">
        <f>SUM(K9:K34)</f>
        <v>0</v>
      </c>
      <c r="L8" s="10">
        <f>SUM(L9:L34)</f>
        <v>0</v>
      </c>
      <c r="M8" s="10">
        <f t="shared" si="2"/>
        <v>534510</v>
      </c>
      <c r="N8" s="10">
        <f t="shared" si="2"/>
        <v>256592</v>
      </c>
      <c r="O8" s="358">
        <f>N8/M8</f>
        <v>0.48005088772894799</v>
      </c>
    </row>
    <row r="9" spans="1:15" ht="15" customHeight="1">
      <c r="A9" s="142">
        <v>41</v>
      </c>
      <c r="B9" s="146"/>
      <c r="C9" s="148"/>
      <c r="D9" s="384" t="s">
        <v>24</v>
      </c>
      <c r="E9" s="201" t="s">
        <v>234</v>
      </c>
      <c r="F9" s="178">
        <v>25260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f>SUM(F9:L9)</f>
        <v>25260</v>
      </c>
      <c r="N9" s="178">
        <v>12541</v>
      </c>
      <c r="O9" s="351">
        <f>N9/M9</f>
        <v>0.49647664291369753</v>
      </c>
    </row>
    <row r="10" spans="1:15" ht="15" customHeight="1">
      <c r="A10" s="142">
        <v>41</v>
      </c>
      <c r="B10" s="146"/>
      <c r="C10" s="148"/>
      <c r="D10" s="440"/>
      <c r="E10" s="201" t="s">
        <v>235</v>
      </c>
      <c r="F10" s="179">
        <v>258600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f t="shared" ref="M10:M34" si="3">SUM(F10:L10)</f>
        <v>258600</v>
      </c>
      <c r="N10" s="179">
        <v>124015</v>
      </c>
      <c r="O10" s="351">
        <f t="shared" ref="O10:O33" si="4">N10/M10</f>
        <v>0.47956303170920339</v>
      </c>
    </row>
    <row r="11" spans="1:15" ht="15" customHeight="1">
      <c r="A11" s="142">
        <v>41</v>
      </c>
      <c r="B11" s="146"/>
      <c r="C11" s="148"/>
      <c r="D11" s="146" t="s">
        <v>25</v>
      </c>
      <c r="E11" s="200" t="s">
        <v>202</v>
      </c>
      <c r="F11" s="179">
        <v>102984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f t="shared" si="3"/>
        <v>102984</v>
      </c>
      <c r="N11" s="179">
        <v>47357</v>
      </c>
      <c r="O11" s="351">
        <f t="shared" si="4"/>
        <v>0.45984813174862116</v>
      </c>
    </row>
    <row r="12" spans="1:15" ht="15" customHeight="1">
      <c r="A12" s="142">
        <v>41</v>
      </c>
      <c r="B12" s="146"/>
      <c r="C12" s="148"/>
      <c r="D12" s="146" t="s">
        <v>26</v>
      </c>
      <c r="E12" s="200" t="s">
        <v>90</v>
      </c>
      <c r="F12" s="179">
        <v>200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f t="shared" si="3"/>
        <v>200</v>
      </c>
      <c r="N12" s="179">
        <v>120</v>
      </c>
      <c r="O12" s="351">
        <f t="shared" si="4"/>
        <v>0.6</v>
      </c>
    </row>
    <row r="13" spans="1:15" ht="15" customHeight="1">
      <c r="A13" s="142">
        <v>41</v>
      </c>
      <c r="B13" s="146"/>
      <c r="C13" s="148"/>
      <c r="D13" s="146" t="s">
        <v>27</v>
      </c>
      <c r="E13" s="200" t="s">
        <v>15</v>
      </c>
      <c r="F13" s="179">
        <v>40000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f t="shared" si="3"/>
        <v>40000</v>
      </c>
      <c r="N13" s="179">
        <v>23131</v>
      </c>
      <c r="O13" s="351">
        <f t="shared" si="4"/>
        <v>0.57827499999999998</v>
      </c>
    </row>
    <row r="14" spans="1:15" ht="15" customHeight="1">
      <c r="A14" s="142">
        <v>41</v>
      </c>
      <c r="B14" s="146"/>
      <c r="C14" s="148"/>
      <c r="D14" s="146" t="s">
        <v>28</v>
      </c>
      <c r="E14" s="200" t="s">
        <v>12</v>
      </c>
      <c r="F14" s="179">
        <v>7000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f t="shared" si="3"/>
        <v>7000</v>
      </c>
      <c r="N14" s="179">
        <v>4583</v>
      </c>
      <c r="O14" s="351">
        <f t="shared" si="4"/>
        <v>0.65471428571428569</v>
      </c>
    </row>
    <row r="15" spans="1:15" ht="15" customHeight="1">
      <c r="A15" s="142">
        <v>41</v>
      </c>
      <c r="B15" s="146"/>
      <c r="C15" s="148"/>
      <c r="D15" s="142">
        <v>6</v>
      </c>
      <c r="E15" s="202" t="s">
        <v>148</v>
      </c>
      <c r="F15" s="179">
        <v>1200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f t="shared" si="3"/>
        <v>1200</v>
      </c>
      <c r="N15" s="179">
        <v>522</v>
      </c>
      <c r="O15" s="351">
        <f t="shared" si="4"/>
        <v>0.435</v>
      </c>
    </row>
    <row r="16" spans="1:15" ht="15" customHeight="1">
      <c r="A16" s="218">
        <v>41</v>
      </c>
      <c r="B16" s="276"/>
      <c r="C16" s="219"/>
      <c r="D16" s="276" t="s">
        <v>45</v>
      </c>
      <c r="E16" s="201" t="s">
        <v>91</v>
      </c>
      <c r="F16" s="179">
        <v>2556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f t="shared" si="3"/>
        <v>2556</v>
      </c>
      <c r="N16" s="179">
        <v>1496</v>
      </c>
      <c r="O16" s="351">
        <f t="shared" si="4"/>
        <v>0.58528951486697967</v>
      </c>
    </row>
    <row r="17" spans="1:15" ht="15" customHeight="1">
      <c r="A17" s="142">
        <v>41</v>
      </c>
      <c r="B17" s="146"/>
      <c r="C17" s="148"/>
      <c r="D17" s="146" t="s">
        <v>46</v>
      </c>
      <c r="E17" s="200" t="s">
        <v>208</v>
      </c>
      <c r="F17" s="179">
        <v>3500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f t="shared" si="3"/>
        <v>3500</v>
      </c>
      <c r="N17" s="179">
        <v>616</v>
      </c>
      <c r="O17" s="351">
        <f t="shared" si="4"/>
        <v>0.17599999999999999</v>
      </c>
    </row>
    <row r="18" spans="1:15" ht="15" customHeight="1">
      <c r="A18" s="142">
        <v>41</v>
      </c>
      <c r="B18" s="146"/>
      <c r="C18" s="148"/>
      <c r="D18" s="146" t="s">
        <v>52</v>
      </c>
      <c r="E18" s="201" t="s">
        <v>303</v>
      </c>
      <c r="F18" s="179">
        <v>1000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f t="shared" si="3"/>
        <v>1000</v>
      </c>
      <c r="N18" s="179">
        <v>927</v>
      </c>
      <c r="O18" s="351">
        <f t="shared" si="4"/>
        <v>0.92700000000000005</v>
      </c>
    </row>
    <row r="19" spans="1:15" ht="15" customHeight="1">
      <c r="A19" s="142">
        <v>41</v>
      </c>
      <c r="B19" s="146"/>
      <c r="C19" s="148"/>
      <c r="D19" s="146" t="s">
        <v>53</v>
      </c>
      <c r="E19" s="200" t="s">
        <v>49</v>
      </c>
      <c r="F19" s="179">
        <v>3420</v>
      </c>
      <c r="G19" s="178">
        <v>0</v>
      </c>
      <c r="H19" s="178">
        <v>0</v>
      </c>
      <c r="I19" s="178">
        <v>0</v>
      </c>
      <c r="J19" s="178">
        <v>0</v>
      </c>
      <c r="K19" s="178">
        <v>600</v>
      </c>
      <c r="L19" s="178">
        <v>0</v>
      </c>
      <c r="M19" s="178">
        <f t="shared" si="3"/>
        <v>4020</v>
      </c>
      <c r="N19" s="179">
        <v>1852</v>
      </c>
      <c r="O19" s="351">
        <f t="shared" si="4"/>
        <v>0.46069651741293532</v>
      </c>
    </row>
    <row r="20" spans="1:15" ht="15" customHeight="1">
      <c r="A20" s="218">
        <v>41</v>
      </c>
      <c r="B20" s="276"/>
      <c r="C20" s="219"/>
      <c r="D20" s="276" t="s">
        <v>54</v>
      </c>
      <c r="E20" s="201" t="s">
        <v>17</v>
      </c>
      <c r="F20" s="179">
        <v>8500</v>
      </c>
      <c r="G20" s="178">
        <v>0</v>
      </c>
      <c r="H20" s="178">
        <v>0</v>
      </c>
      <c r="I20" s="178">
        <v>-200</v>
      </c>
      <c r="J20" s="178">
        <v>0</v>
      </c>
      <c r="K20" s="178">
        <v>-1600</v>
      </c>
      <c r="L20" s="178">
        <v>0</v>
      </c>
      <c r="M20" s="178">
        <f t="shared" si="3"/>
        <v>6700</v>
      </c>
      <c r="N20" s="179">
        <v>5208</v>
      </c>
      <c r="O20" s="351">
        <f t="shared" si="4"/>
        <v>0.77731343283582088</v>
      </c>
    </row>
    <row r="21" spans="1:15" ht="15" customHeight="1">
      <c r="A21" s="142">
        <v>41</v>
      </c>
      <c r="B21" s="146"/>
      <c r="C21" s="148"/>
      <c r="D21" s="150" t="s">
        <v>55</v>
      </c>
      <c r="E21" s="200" t="s">
        <v>209</v>
      </c>
      <c r="F21" s="179">
        <v>28042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f t="shared" si="3"/>
        <v>28042</v>
      </c>
      <c r="N21" s="179">
        <v>13936</v>
      </c>
      <c r="O21" s="351">
        <f t="shared" si="4"/>
        <v>0.49696883246558732</v>
      </c>
    </row>
    <row r="22" spans="1:15" ht="15" customHeight="1">
      <c r="A22" s="142">
        <v>41</v>
      </c>
      <c r="B22" s="146"/>
      <c r="C22" s="148"/>
      <c r="D22" s="150" t="s">
        <v>146</v>
      </c>
      <c r="E22" s="200" t="s">
        <v>241</v>
      </c>
      <c r="F22" s="179">
        <v>9800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f t="shared" si="3"/>
        <v>9800</v>
      </c>
      <c r="N22" s="179">
        <v>4807</v>
      </c>
      <c r="O22" s="351">
        <f t="shared" si="4"/>
        <v>0.49051020408163265</v>
      </c>
    </row>
    <row r="23" spans="1:15" ht="15" customHeight="1">
      <c r="A23" s="142">
        <v>41</v>
      </c>
      <c r="B23" s="146"/>
      <c r="C23" s="148"/>
      <c r="D23" s="150" t="s">
        <v>56</v>
      </c>
      <c r="E23" s="200" t="s">
        <v>13</v>
      </c>
      <c r="F23" s="179">
        <v>1528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f t="shared" si="3"/>
        <v>1528</v>
      </c>
      <c r="N23" s="179">
        <v>358</v>
      </c>
      <c r="O23" s="351">
        <f t="shared" si="4"/>
        <v>0.2342931937172775</v>
      </c>
    </row>
    <row r="24" spans="1:15" ht="15" customHeight="1">
      <c r="A24" s="142">
        <v>41</v>
      </c>
      <c r="B24" s="146"/>
      <c r="C24" s="148"/>
      <c r="D24" s="146" t="s">
        <v>57</v>
      </c>
      <c r="E24" s="200" t="s">
        <v>14</v>
      </c>
      <c r="F24" s="179">
        <v>500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f t="shared" si="3"/>
        <v>500</v>
      </c>
      <c r="N24" s="179">
        <v>0</v>
      </c>
      <c r="O24" s="351">
        <f t="shared" si="4"/>
        <v>0</v>
      </c>
    </row>
    <row r="25" spans="1:15" ht="15" customHeight="1">
      <c r="A25" s="142">
        <v>41</v>
      </c>
      <c r="B25" s="146"/>
      <c r="C25" s="148"/>
      <c r="D25" s="146" t="s">
        <v>58</v>
      </c>
      <c r="E25" s="200" t="s">
        <v>18</v>
      </c>
      <c r="F25" s="179">
        <v>20790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f t="shared" si="3"/>
        <v>20790</v>
      </c>
      <c r="N25" s="179">
        <v>10017</v>
      </c>
      <c r="O25" s="351">
        <f t="shared" si="4"/>
        <v>0.48181818181818181</v>
      </c>
    </row>
    <row r="26" spans="1:15" ht="15" customHeight="1">
      <c r="A26" s="142">
        <v>41</v>
      </c>
      <c r="B26" s="150"/>
      <c r="C26" s="148"/>
      <c r="D26" s="146" t="s">
        <v>59</v>
      </c>
      <c r="E26" s="200" t="s">
        <v>19</v>
      </c>
      <c r="F26" s="179">
        <v>3820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f t="shared" si="3"/>
        <v>3820</v>
      </c>
      <c r="N26" s="179">
        <v>1943</v>
      </c>
      <c r="O26" s="351">
        <f t="shared" si="4"/>
        <v>0.50863874345549742</v>
      </c>
    </row>
    <row r="27" spans="1:15" ht="15" customHeight="1">
      <c r="A27" s="142">
        <v>41</v>
      </c>
      <c r="B27" s="150"/>
      <c r="C27" s="148"/>
      <c r="D27" s="146" t="s">
        <v>61</v>
      </c>
      <c r="E27" s="200" t="s">
        <v>92</v>
      </c>
      <c r="F27" s="179">
        <v>1310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f t="shared" si="3"/>
        <v>1310</v>
      </c>
      <c r="N27" s="179">
        <v>556</v>
      </c>
      <c r="O27" s="351">
        <f t="shared" si="4"/>
        <v>0.42442748091603055</v>
      </c>
    </row>
    <row r="28" spans="1:15" ht="15" customHeight="1">
      <c r="A28" s="142">
        <v>41</v>
      </c>
      <c r="B28" s="150"/>
      <c r="C28" s="148"/>
      <c r="D28" s="146" t="s">
        <v>415</v>
      </c>
      <c r="E28" s="200" t="s">
        <v>139</v>
      </c>
      <c r="F28" s="179">
        <v>1200</v>
      </c>
      <c r="G28" s="178">
        <v>0</v>
      </c>
      <c r="H28" s="178"/>
      <c r="I28" s="178"/>
      <c r="J28" s="178">
        <v>0</v>
      </c>
      <c r="K28" s="178">
        <v>0</v>
      </c>
      <c r="L28" s="178">
        <v>0</v>
      </c>
      <c r="M28" s="178">
        <f t="shared" si="3"/>
        <v>1200</v>
      </c>
      <c r="N28" s="179">
        <v>0</v>
      </c>
      <c r="O28" s="351">
        <f t="shared" si="4"/>
        <v>0</v>
      </c>
    </row>
    <row r="29" spans="1:15" s="84" customFormat="1" ht="15" customHeight="1">
      <c r="A29" s="142">
        <v>41</v>
      </c>
      <c r="B29" s="150"/>
      <c r="C29" s="277"/>
      <c r="D29" s="146" t="s">
        <v>161</v>
      </c>
      <c r="E29" s="201" t="s">
        <v>147</v>
      </c>
      <c r="F29" s="179">
        <v>1000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f t="shared" si="3"/>
        <v>1000</v>
      </c>
      <c r="N29" s="179">
        <v>246</v>
      </c>
      <c r="O29" s="351">
        <f t="shared" si="4"/>
        <v>0.246</v>
      </c>
    </row>
    <row r="30" spans="1:15" s="84" customFormat="1" ht="15" customHeight="1">
      <c r="A30" s="142">
        <v>41</v>
      </c>
      <c r="B30" s="150"/>
      <c r="C30" s="277"/>
      <c r="D30" s="146" t="s">
        <v>210</v>
      </c>
      <c r="E30" s="201" t="s">
        <v>319</v>
      </c>
      <c r="F30" s="179">
        <v>1000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f t="shared" si="3"/>
        <v>1000</v>
      </c>
      <c r="N30" s="179">
        <v>128</v>
      </c>
      <c r="O30" s="351">
        <f t="shared" si="4"/>
        <v>0.128</v>
      </c>
    </row>
    <row r="31" spans="1:15" s="84" customFormat="1" ht="15" customHeight="1">
      <c r="A31" s="142">
        <v>41</v>
      </c>
      <c r="B31" s="150"/>
      <c r="C31" s="277"/>
      <c r="D31" s="146" t="s">
        <v>150</v>
      </c>
      <c r="E31" s="201" t="s">
        <v>318</v>
      </c>
      <c r="F31" s="179">
        <v>500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f t="shared" si="3"/>
        <v>500</v>
      </c>
      <c r="N31" s="179">
        <v>274</v>
      </c>
      <c r="O31" s="351">
        <f t="shared" si="4"/>
        <v>0.54800000000000004</v>
      </c>
    </row>
    <row r="32" spans="1:15" s="84" customFormat="1" ht="15" customHeight="1">
      <c r="A32" s="142">
        <v>41</v>
      </c>
      <c r="B32" s="150"/>
      <c r="C32" s="277"/>
      <c r="D32" s="146" t="s">
        <v>301</v>
      </c>
      <c r="E32" s="201" t="s">
        <v>302</v>
      </c>
      <c r="F32" s="179">
        <v>5000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f t="shared" si="3"/>
        <v>5000</v>
      </c>
      <c r="N32" s="179">
        <v>0</v>
      </c>
      <c r="O32" s="351">
        <f t="shared" si="4"/>
        <v>0</v>
      </c>
    </row>
    <row r="33" spans="1:15" s="84" customFormat="1" ht="15" customHeight="1">
      <c r="A33" s="142">
        <v>41</v>
      </c>
      <c r="B33" s="150"/>
      <c r="C33" s="148"/>
      <c r="D33" s="146" t="s">
        <v>232</v>
      </c>
      <c r="E33" s="184" t="s">
        <v>112</v>
      </c>
      <c r="F33" s="179">
        <v>6000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f t="shared" si="3"/>
        <v>6000</v>
      </c>
      <c r="N33" s="179">
        <v>1959</v>
      </c>
      <c r="O33" s="351">
        <f t="shared" si="4"/>
        <v>0.32650000000000001</v>
      </c>
    </row>
    <row r="34" spans="1:15" s="84" customFormat="1" ht="15" customHeight="1">
      <c r="A34" s="142">
        <v>41</v>
      </c>
      <c r="B34" s="150"/>
      <c r="C34" s="148"/>
      <c r="D34" s="146" t="s">
        <v>445</v>
      </c>
      <c r="E34" s="184" t="s">
        <v>446</v>
      </c>
      <c r="F34" s="179">
        <v>0</v>
      </c>
      <c r="G34" s="178">
        <v>0</v>
      </c>
      <c r="H34" s="178">
        <v>0</v>
      </c>
      <c r="I34" s="178">
        <v>0</v>
      </c>
      <c r="J34" s="178">
        <v>0</v>
      </c>
      <c r="K34" s="178">
        <v>1000</v>
      </c>
      <c r="L34" s="178">
        <v>0</v>
      </c>
      <c r="M34" s="178">
        <f t="shared" si="3"/>
        <v>1000</v>
      </c>
      <c r="N34" s="179">
        <v>0</v>
      </c>
      <c r="O34" s="351">
        <f t="shared" ref="O34:O43" si="5">N34/M34</f>
        <v>0</v>
      </c>
    </row>
    <row r="35" spans="1:15" ht="15" customHeight="1">
      <c r="A35" s="142"/>
      <c r="B35" s="150" t="s">
        <v>283</v>
      </c>
      <c r="C35" s="160" t="s">
        <v>284</v>
      </c>
      <c r="D35" s="382" t="s">
        <v>386</v>
      </c>
      <c r="E35" s="383"/>
      <c r="F35" s="11">
        <f>F36</f>
        <v>650</v>
      </c>
      <c r="G35" s="11">
        <f t="shared" ref="G35:N35" si="6">G36</f>
        <v>0</v>
      </c>
      <c r="H35" s="11">
        <f t="shared" si="6"/>
        <v>0</v>
      </c>
      <c r="I35" s="11">
        <f t="shared" si="6"/>
        <v>0</v>
      </c>
      <c r="J35" s="11">
        <f t="shared" si="6"/>
        <v>0</v>
      </c>
      <c r="K35" s="11">
        <f t="shared" si="6"/>
        <v>0</v>
      </c>
      <c r="L35" s="11">
        <f t="shared" si="6"/>
        <v>0</v>
      </c>
      <c r="M35" s="11">
        <f t="shared" si="6"/>
        <v>650</v>
      </c>
      <c r="N35" s="11">
        <f t="shared" si="6"/>
        <v>418</v>
      </c>
      <c r="O35" s="358">
        <f t="shared" si="5"/>
        <v>0.6430769230769231</v>
      </c>
    </row>
    <row r="36" spans="1:15" ht="15" customHeight="1">
      <c r="A36" s="142">
        <v>41</v>
      </c>
      <c r="B36" s="150"/>
      <c r="C36" s="148"/>
      <c r="D36" s="300" t="s">
        <v>24</v>
      </c>
      <c r="E36" s="144" t="s">
        <v>20</v>
      </c>
      <c r="F36" s="48">
        <v>650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f>SUM(F36:L36)</f>
        <v>650</v>
      </c>
      <c r="N36" s="48">
        <v>418</v>
      </c>
      <c r="O36" s="351">
        <f t="shared" si="5"/>
        <v>0.6430769230769231</v>
      </c>
    </row>
    <row r="37" spans="1:15" ht="15" customHeight="1">
      <c r="A37" s="215"/>
      <c r="B37" s="278">
        <v>2</v>
      </c>
      <c r="C37" s="279" t="s">
        <v>127</v>
      </c>
      <c r="D37" s="217"/>
      <c r="E37" s="141"/>
      <c r="F37" s="16">
        <f>F38</f>
        <v>283</v>
      </c>
      <c r="G37" s="16">
        <f t="shared" ref="G37:N37" si="7">G38</f>
        <v>0</v>
      </c>
      <c r="H37" s="16">
        <f t="shared" si="7"/>
        <v>0</v>
      </c>
      <c r="I37" s="16">
        <f t="shared" si="7"/>
        <v>0</v>
      </c>
      <c r="J37" s="16">
        <f t="shared" si="7"/>
        <v>0</v>
      </c>
      <c r="K37" s="16">
        <f t="shared" si="7"/>
        <v>0</v>
      </c>
      <c r="L37" s="16">
        <f t="shared" si="7"/>
        <v>0</v>
      </c>
      <c r="M37" s="16">
        <f t="shared" si="7"/>
        <v>283</v>
      </c>
      <c r="N37" s="16">
        <f t="shared" si="7"/>
        <v>133</v>
      </c>
      <c r="O37" s="357">
        <f t="shared" si="5"/>
        <v>0.46996466431095407</v>
      </c>
    </row>
    <row r="38" spans="1:15" ht="15" customHeight="1">
      <c r="A38" s="142"/>
      <c r="B38" s="150" t="s">
        <v>286</v>
      </c>
      <c r="C38" s="160" t="s">
        <v>285</v>
      </c>
      <c r="D38" s="441" t="s">
        <v>126</v>
      </c>
      <c r="E38" s="383"/>
      <c r="F38" s="11">
        <f t="shared" ref="F38:N38" si="8">SUM(F39:F40)</f>
        <v>283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283</v>
      </c>
      <c r="N38" s="11">
        <f t="shared" si="8"/>
        <v>133</v>
      </c>
      <c r="O38" s="358">
        <f t="shared" si="5"/>
        <v>0.46996466431095407</v>
      </c>
    </row>
    <row r="39" spans="1:15" ht="15" customHeight="1">
      <c r="A39" s="142">
        <v>41</v>
      </c>
      <c r="B39" s="148"/>
      <c r="C39" s="146"/>
      <c r="D39" s="301">
        <v>1</v>
      </c>
      <c r="E39" s="144" t="s">
        <v>128</v>
      </c>
      <c r="F39" s="48">
        <v>50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f>SUM(F39:L39)</f>
        <v>50</v>
      </c>
      <c r="N39" s="48">
        <v>50</v>
      </c>
      <c r="O39" s="351">
        <f t="shared" si="5"/>
        <v>1</v>
      </c>
    </row>
    <row r="40" spans="1:15" ht="15" customHeight="1">
      <c r="A40" s="142">
        <v>41</v>
      </c>
      <c r="B40" s="150"/>
      <c r="C40" s="148"/>
      <c r="D40" s="300" t="s">
        <v>25</v>
      </c>
      <c r="E40" s="144" t="s">
        <v>211</v>
      </c>
      <c r="F40" s="48">
        <v>233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f>SUM(F40:L40)</f>
        <v>233</v>
      </c>
      <c r="N40" s="48">
        <v>83</v>
      </c>
      <c r="O40" s="351">
        <f t="shared" si="5"/>
        <v>0.35622317596566522</v>
      </c>
    </row>
    <row r="41" spans="1:15" ht="15" customHeight="1">
      <c r="A41" s="215"/>
      <c r="B41" s="278">
        <v>3</v>
      </c>
      <c r="C41" s="279" t="s">
        <v>129</v>
      </c>
      <c r="D41" s="217"/>
      <c r="E41" s="141"/>
      <c r="F41" s="16">
        <f>F42</f>
        <v>1300</v>
      </c>
      <c r="G41" s="16">
        <f t="shared" ref="G41:N42" si="9">G42</f>
        <v>0</v>
      </c>
      <c r="H41" s="16">
        <f t="shared" si="9"/>
        <v>0</v>
      </c>
      <c r="I41" s="16">
        <f t="shared" si="9"/>
        <v>200</v>
      </c>
      <c r="J41" s="16">
        <f t="shared" si="9"/>
        <v>0</v>
      </c>
      <c r="K41" s="16">
        <f t="shared" si="9"/>
        <v>0</v>
      </c>
      <c r="L41" s="16">
        <f t="shared" si="9"/>
        <v>0</v>
      </c>
      <c r="M41" s="16">
        <f t="shared" si="9"/>
        <v>1500</v>
      </c>
      <c r="N41" s="16">
        <f t="shared" si="9"/>
        <v>1495</v>
      </c>
      <c r="O41" s="357">
        <f t="shared" si="5"/>
        <v>0.9966666666666667</v>
      </c>
    </row>
    <row r="42" spans="1:15" ht="15" customHeight="1">
      <c r="A42" s="142"/>
      <c r="B42" s="150" t="s">
        <v>287</v>
      </c>
      <c r="C42" s="160" t="s">
        <v>284</v>
      </c>
      <c r="D42" s="382" t="s">
        <v>386</v>
      </c>
      <c r="E42" s="383"/>
      <c r="F42" s="39">
        <f>F43</f>
        <v>1300</v>
      </c>
      <c r="G42" s="39">
        <f t="shared" si="9"/>
        <v>0</v>
      </c>
      <c r="H42" s="39">
        <f t="shared" si="9"/>
        <v>0</v>
      </c>
      <c r="I42" s="39">
        <f t="shared" si="9"/>
        <v>200</v>
      </c>
      <c r="J42" s="39">
        <f t="shared" si="9"/>
        <v>0</v>
      </c>
      <c r="K42" s="39">
        <f t="shared" si="9"/>
        <v>0</v>
      </c>
      <c r="L42" s="39">
        <f t="shared" si="9"/>
        <v>0</v>
      </c>
      <c r="M42" s="39">
        <f t="shared" si="9"/>
        <v>1500</v>
      </c>
      <c r="N42" s="39">
        <f t="shared" si="9"/>
        <v>1495</v>
      </c>
      <c r="O42" s="358">
        <f t="shared" si="5"/>
        <v>0.9966666666666667</v>
      </c>
    </row>
    <row r="43" spans="1:15" ht="15" customHeight="1">
      <c r="A43" s="142">
        <v>41</v>
      </c>
      <c r="B43" s="150"/>
      <c r="C43" s="152"/>
      <c r="D43" s="303" t="s">
        <v>24</v>
      </c>
      <c r="E43" s="147" t="s">
        <v>93</v>
      </c>
      <c r="F43" s="25">
        <v>1300</v>
      </c>
      <c r="G43" s="25">
        <v>0</v>
      </c>
      <c r="H43" s="25">
        <v>0</v>
      </c>
      <c r="I43" s="25">
        <v>200</v>
      </c>
      <c r="J43" s="25">
        <v>0</v>
      </c>
      <c r="K43" s="25">
        <v>0</v>
      </c>
      <c r="L43" s="25">
        <v>0</v>
      </c>
      <c r="M43" s="25">
        <f>SUM(F43:L43)</f>
        <v>1500</v>
      </c>
      <c r="N43" s="25">
        <v>1495</v>
      </c>
      <c r="O43" s="351">
        <f t="shared" si="5"/>
        <v>0.9966666666666667</v>
      </c>
    </row>
    <row r="49" spans="1:13" ht="27.75">
      <c r="A49" s="85"/>
      <c r="B49" s="86"/>
      <c r="C49" s="87"/>
      <c r="D49" s="88"/>
      <c r="E49" s="89"/>
      <c r="F49" s="90"/>
      <c r="G49" s="90"/>
      <c r="H49" s="90"/>
      <c r="I49" s="90"/>
      <c r="J49" s="90"/>
      <c r="K49" s="90"/>
      <c r="L49" s="90"/>
      <c r="M49" s="90"/>
    </row>
    <row r="50" spans="1:13">
      <c r="E50" s="91"/>
      <c r="F50" s="92"/>
      <c r="G50" s="92"/>
      <c r="H50" s="92"/>
      <c r="I50" s="92"/>
      <c r="J50" s="92"/>
      <c r="K50" s="92"/>
      <c r="L50" s="92"/>
      <c r="M50" s="92"/>
    </row>
    <row r="51" spans="1:13">
      <c r="E51" s="91"/>
      <c r="F51" s="92"/>
      <c r="G51" s="92"/>
      <c r="H51" s="92"/>
      <c r="I51" s="92"/>
      <c r="J51" s="92"/>
      <c r="K51" s="92"/>
      <c r="L51" s="92"/>
      <c r="M51" s="92"/>
    </row>
  </sheetData>
  <mergeCells count="23">
    <mergeCell ref="D42:E42"/>
    <mergeCell ref="D8:E8"/>
    <mergeCell ref="D9:D10"/>
    <mergeCell ref="D35:E35"/>
    <mergeCell ref="D38:E38"/>
    <mergeCell ref="A1:E1"/>
    <mergeCell ref="A3:A5"/>
    <mergeCell ref="B3:B5"/>
    <mergeCell ref="C3:C5"/>
    <mergeCell ref="D3:D5"/>
    <mergeCell ref="E4:E5"/>
    <mergeCell ref="A2:O2"/>
    <mergeCell ref="F3:O3"/>
    <mergeCell ref="H4:H5"/>
    <mergeCell ref="I4:I5"/>
    <mergeCell ref="N4:N5"/>
    <mergeCell ref="O4:O5"/>
    <mergeCell ref="L4:L5"/>
    <mergeCell ref="F4:F5"/>
    <mergeCell ref="M4:M5"/>
    <mergeCell ref="G4:G5"/>
    <mergeCell ref="J4:J5"/>
    <mergeCell ref="K4:K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72" firstPageNumber="12" orientation="landscape" useFirstPageNumber="1" r:id="rId1"/>
  <rowBreaks count="1" manualBreakCount="1">
    <brk id="4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view="pageBreakPreview" zoomScaleNormal="100" zoomScaleSheetLayoutView="100" workbookViewId="0">
      <selection activeCell="O1" sqref="O1"/>
    </sheetView>
  </sheetViews>
  <sheetFormatPr defaultRowHeight="12.75"/>
  <cols>
    <col min="1" max="1" width="6.42578125" customWidth="1"/>
    <col min="2" max="2" width="3.7109375" customWidth="1"/>
    <col min="4" max="4" width="3" customWidth="1"/>
    <col min="5" max="5" width="36" customWidth="1"/>
    <col min="6" max="6" width="9.85546875" customWidth="1"/>
    <col min="7" max="12" width="10.5703125" hidden="1" customWidth="1"/>
    <col min="13" max="13" width="9.7109375" customWidth="1"/>
    <col min="14" max="14" width="10.140625" customWidth="1"/>
    <col min="15" max="15" width="9.5703125" customWidth="1"/>
  </cols>
  <sheetData>
    <row r="1" spans="1:15" ht="14.25">
      <c r="A1" s="398" t="s">
        <v>402</v>
      </c>
      <c r="B1" s="399"/>
      <c r="C1" s="399"/>
      <c r="D1" s="399"/>
      <c r="E1" s="399"/>
      <c r="F1" s="321"/>
    </row>
    <row r="2" spans="1:15" ht="15" customHeight="1">
      <c r="A2" s="392" t="s">
        <v>403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4"/>
    </row>
    <row r="3" spans="1:15" ht="18.95" customHeight="1">
      <c r="A3" s="375" t="s">
        <v>64</v>
      </c>
      <c r="B3" s="377" t="s">
        <v>231</v>
      </c>
      <c r="C3" s="378" t="s">
        <v>186</v>
      </c>
      <c r="D3" s="379"/>
      <c r="E3" s="285" t="s">
        <v>185</v>
      </c>
      <c r="F3" s="400" t="s">
        <v>242</v>
      </c>
      <c r="G3" s="393"/>
      <c r="H3" s="393"/>
      <c r="I3" s="393"/>
      <c r="J3" s="393"/>
      <c r="K3" s="393"/>
      <c r="L3" s="393"/>
      <c r="M3" s="393"/>
      <c r="N3" s="393"/>
      <c r="O3" s="394"/>
    </row>
    <row r="4" spans="1:15" ht="18.95" customHeight="1">
      <c r="A4" s="376"/>
      <c r="B4" s="376"/>
      <c r="C4" s="376"/>
      <c r="D4" s="380"/>
      <c r="E4" s="386" t="s">
        <v>187</v>
      </c>
      <c r="F4" s="391" t="s">
        <v>336</v>
      </c>
      <c r="G4" s="391" t="s">
        <v>417</v>
      </c>
      <c r="H4" s="391" t="s">
        <v>419</v>
      </c>
      <c r="I4" s="391" t="s">
        <v>420</v>
      </c>
      <c r="J4" s="381" t="s">
        <v>438</v>
      </c>
      <c r="K4" s="381" t="s">
        <v>439</v>
      </c>
      <c r="L4" s="381" t="s">
        <v>440</v>
      </c>
      <c r="M4" s="391" t="s">
        <v>300</v>
      </c>
      <c r="N4" s="390" t="s">
        <v>433</v>
      </c>
      <c r="O4" s="390" t="s">
        <v>429</v>
      </c>
    </row>
    <row r="5" spans="1:15" ht="18.95" customHeight="1">
      <c r="A5" s="376"/>
      <c r="B5" s="376"/>
      <c r="C5" s="376"/>
      <c r="D5" s="380"/>
      <c r="E5" s="386"/>
      <c r="F5" s="381"/>
      <c r="G5" s="381"/>
      <c r="H5" s="381"/>
      <c r="I5" s="381"/>
      <c r="J5" s="381"/>
      <c r="K5" s="381"/>
      <c r="L5" s="381"/>
      <c r="M5" s="381"/>
      <c r="N5" s="391"/>
      <c r="O5" s="391"/>
    </row>
    <row r="6" spans="1:15" ht="15" customHeight="1">
      <c r="A6" s="142"/>
      <c r="B6" s="265"/>
      <c r="C6" s="168" t="s">
        <v>317</v>
      </c>
      <c r="D6" s="35" t="s">
        <v>369</v>
      </c>
      <c r="E6" s="36"/>
      <c r="F6" s="11">
        <f>F7</f>
        <v>0</v>
      </c>
      <c r="G6" s="11">
        <f t="shared" ref="G6:N6" si="0">G7</f>
        <v>0</v>
      </c>
      <c r="H6" s="11">
        <f t="shared" si="0"/>
        <v>16374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16374</v>
      </c>
      <c r="N6" s="63">
        <f t="shared" si="0"/>
        <v>16374</v>
      </c>
      <c r="O6" s="342">
        <f>SUM(N6/M6)</f>
        <v>1</v>
      </c>
    </row>
    <row r="7" spans="1:15" ht="15" customHeight="1">
      <c r="A7" s="142">
        <v>111</v>
      </c>
      <c r="B7" s="9"/>
      <c r="C7" s="169"/>
      <c r="D7" s="170"/>
      <c r="E7" s="37" t="s">
        <v>427</v>
      </c>
      <c r="F7" s="48">
        <v>0</v>
      </c>
      <c r="G7" s="48">
        <v>0</v>
      </c>
      <c r="H7" s="48">
        <v>16374</v>
      </c>
      <c r="I7" s="48">
        <v>0</v>
      </c>
      <c r="J7" s="48">
        <v>0</v>
      </c>
      <c r="K7" s="48">
        <v>0</v>
      </c>
      <c r="L7" s="48">
        <v>0</v>
      </c>
      <c r="M7" s="48">
        <f>SUM(F7:L7)</f>
        <v>16374</v>
      </c>
      <c r="N7" s="48">
        <v>16374</v>
      </c>
      <c r="O7" s="344">
        <f>SUM(N7/M7)</f>
        <v>1</v>
      </c>
    </row>
  </sheetData>
  <mergeCells count="18">
    <mergeCell ref="A1:E1"/>
    <mergeCell ref="L4:L5"/>
    <mergeCell ref="A3:A5"/>
    <mergeCell ref="B3:B5"/>
    <mergeCell ref="C3:C5"/>
    <mergeCell ref="D3:D5"/>
    <mergeCell ref="E4:E5"/>
    <mergeCell ref="F4:F5"/>
    <mergeCell ref="G4:G5"/>
    <mergeCell ref="H4:H5"/>
    <mergeCell ref="A2:O2"/>
    <mergeCell ref="F3:O3"/>
    <mergeCell ref="N4:N5"/>
    <mergeCell ref="I4:I5"/>
    <mergeCell ref="J4:J5"/>
    <mergeCell ref="K4:K5"/>
    <mergeCell ref="O4:O5"/>
    <mergeCell ref="M4:M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Príjmy</vt:lpstr>
      <vt:lpstr>P1</vt:lpstr>
      <vt:lpstr>P2</vt:lpstr>
      <vt:lpstr>P3</vt:lpstr>
      <vt:lpstr>P4</vt:lpstr>
      <vt:lpstr>P5</vt:lpstr>
      <vt:lpstr>P6</vt:lpstr>
      <vt:lpstr>P7</vt:lpstr>
      <vt:lpstr>Voľby</vt:lpstr>
      <vt:lpstr>SUM</vt:lpstr>
      <vt:lpstr>'P1'!Print_Area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Príjmy!Print_Area</vt:lpstr>
      <vt:lpstr>SUM!Print_Area</vt:lpstr>
      <vt:lpstr>Voľby!Print_Area</vt:lpstr>
    </vt:vector>
  </TitlesOfParts>
  <Company>MÚ Trenčín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pc058</cp:lastModifiedBy>
  <cp:lastPrinted>2016-08-03T06:24:38Z</cp:lastPrinted>
  <dcterms:created xsi:type="dcterms:W3CDTF">2006-06-21T07:20:26Z</dcterms:created>
  <dcterms:modified xsi:type="dcterms:W3CDTF">2016-09-05T11:47:51Z</dcterms:modified>
</cp:coreProperties>
</file>