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9"/>
  </bookViews>
  <sheets>
    <sheet name="Príjmy" sheetId="1" r:id="rId1"/>
    <sheet name="P1" sheetId="2" r:id="rId2"/>
    <sheet name="P2" sheetId="3" r:id="rId3"/>
    <sheet name="P3" sheetId="4" r:id="rId4"/>
    <sheet name="P4" sheetId="5" r:id="rId5"/>
    <sheet name="P5" sheetId="6" r:id="rId6"/>
    <sheet name="P6" sheetId="7" r:id="rId7"/>
    <sheet name="P7" sheetId="8" r:id="rId8"/>
    <sheet name="P8" sheetId="9" r:id="rId9"/>
    <sheet name="SUM" sheetId="10" r:id="rId10"/>
  </sheets>
  <definedNames>
    <definedName name="_xlnm.Print_Titles" localSheetId="7">'P7'!$1:$9</definedName>
    <definedName name="_xlnm.Print_Area" localSheetId="1">'P1'!$A$1:$AB$48</definedName>
    <definedName name="_xlnm.Print_Area" localSheetId="2">'P2'!$A$1:$AB$13</definedName>
    <definedName name="_xlnm.Print_Area" localSheetId="3">'P3'!$A$1:$AB$31</definedName>
    <definedName name="_xlnm.Print_Area" localSheetId="4">'P4'!$A$1:$AB$38</definedName>
    <definedName name="_xlnm.Print_Area" localSheetId="5">'P5'!$A$1:$AB$41</definedName>
    <definedName name="_xlnm.Print_Area" localSheetId="6">'P6'!$A$1:$AB$58</definedName>
    <definedName name="_xlnm.Print_Area" localSheetId="7">'P7'!$A$1:$AB$53</definedName>
    <definedName name="_xlnm.Print_Area" localSheetId="8">'P8'!$A$1:$AB$12</definedName>
    <definedName name="_xlnm.Print_Area" localSheetId="0">'Príjmy'!$A$1:$P$107</definedName>
    <definedName name="_xlnm.Print_Area" localSheetId="9">'SUM'!$A$1:$M$37</definedName>
  </definedNames>
  <calcPr fullCalcOnLoad="1"/>
</workbook>
</file>

<file path=xl/sharedStrings.xml><?xml version="1.0" encoding="utf-8"?>
<sst xmlns="http://schemas.openxmlformats.org/spreadsheetml/2006/main" count="943" uniqueCount="467">
  <si>
    <t>007</t>
  </si>
  <si>
    <t xml:space="preserve">Granty </t>
  </si>
  <si>
    <t>Z ostatných finančných operácií</t>
  </si>
  <si>
    <t>Prevod prostriedkov z peňažných fondov</t>
  </si>
  <si>
    <t>Pokuty, penále a iné sankcie</t>
  </si>
  <si>
    <t>Za porušenie predpisov</t>
  </si>
  <si>
    <t>Poplatky a platby z nepriemyselného a náhodného predaja služieb</t>
  </si>
  <si>
    <t xml:space="preserve">Úroky z tuzemských úverov, pôžičiek a  vkladov </t>
  </si>
  <si>
    <t>Verejná zeleň</t>
  </si>
  <si>
    <t>Detské ihriská</t>
  </si>
  <si>
    <t>Podporná činnosť - správa obce</t>
  </si>
  <si>
    <t>Rozvoj obcí</t>
  </si>
  <si>
    <t>Nakladanie s odpadmi</t>
  </si>
  <si>
    <t>Materiál</t>
  </si>
  <si>
    <t>Povinnosti v zmysle zákona o verejnom zdravotn.</t>
  </si>
  <si>
    <t>Bezpečnosť a ochrana zdravia pri práci</t>
  </si>
  <si>
    <t>Energie, voda a komunikácie</t>
  </si>
  <si>
    <t>Výsledok hospodárenia</t>
  </si>
  <si>
    <t>Ostatné tovary a služby</t>
  </si>
  <si>
    <t>Stravovanie</t>
  </si>
  <si>
    <t>Sociálny fond</t>
  </si>
  <si>
    <t>Poplatky banke</t>
  </si>
  <si>
    <t>19</t>
  </si>
  <si>
    <t>20</t>
  </si>
  <si>
    <t>1</t>
  </si>
  <si>
    <t>2</t>
  </si>
  <si>
    <t>3</t>
  </si>
  <si>
    <t>4</t>
  </si>
  <si>
    <t>5</t>
  </si>
  <si>
    <t>Kapitálové výdavky</t>
  </si>
  <si>
    <t>Bežné výdavky</t>
  </si>
  <si>
    <t>003</t>
  </si>
  <si>
    <t>001</t>
  </si>
  <si>
    <t>002</t>
  </si>
  <si>
    <t>012</t>
  </si>
  <si>
    <t>004</t>
  </si>
  <si>
    <t>005</t>
  </si>
  <si>
    <t>Iné nedaňové príjmy</t>
  </si>
  <si>
    <t>Deratizácia verejných plôch zelene</t>
  </si>
  <si>
    <t>Známky pre psov</t>
  </si>
  <si>
    <t>6</t>
  </si>
  <si>
    <t>7</t>
  </si>
  <si>
    <t>8</t>
  </si>
  <si>
    <t>Rekreačné a športové služby</t>
  </si>
  <si>
    <t>Nájomné za prenájom</t>
  </si>
  <si>
    <t>Kultúrna spolupráca</t>
  </si>
  <si>
    <t>Správa a údržba verejných priestranstiev</t>
  </si>
  <si>
    <t>Poistné a príspevky do poisťovní</t>
  </si>
  <si>
    <t xml:space="preserve">Cestná doprava 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</si>
  <si>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</si>
  <si>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</si>
  <si>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</si>
  <si>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</si>
  <si>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</si>
  <si>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</si>
  <si>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</si>
  <si>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</si>
  <si>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</si>
  <si>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</si>
  <si>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Prevod z rezervného fondu</t>
  </si>
  <si>
    <t>A) Bežné príjmy</t>
  </si>
  <si>
    <t>Názov rozpočtovej jednotky</t>
  </si>
  <si>
    <t>Daňové príjmy</t>
  </si>
  <si>
    <t>Výnos dane z príjmov pre územnú samosprávu</t>
  </si>
  <si>
    <t>Nedaňové príjmy</t>
  </si>
  <si>
    <t>Príjmy z prenájmu pozemkov</t>
  </si>
  <si>
    <t>Z prenájmu budov, garáži a ost.</t>
  </si>
  <si>
    <t>B) Kapitálové príjmy</t>
  </si>
  <si>
    <t>C) Finančné operácie príjmové</t>
  </si>
  <si>
    <t>Daň z príjmov a kapitálového majetku</t>
  </si>
  <si>
    <t>Príjmy z vlastníctva</t>
  </si>
  <si>
    <t>Príjmy z podnikania a vlastníctva majetku</t>
  </si>
  <si>
    <t>Administratívne poplatky a iné poplatky a platby</t>
  </si>
  <si>
    <t xml:space="preserve">Administratívne poplatky </t>
  </si>
  <si>
    <t>Ostatné príjmy</t>
  </si>
  <si>
    <t>Z dobropisov</t>
  </si>
  <si>
    <t>027</t>
  </si>
  <si>
    <t>Iné</t>
  </si>
  <si>
    <t>Z účtov finančného hospodárenia</t>
  </si>
  <si>
    <t>Tuzemské bežné granty a transfery</t>
  </si>
  <si>
    <t>Cestovné</t>
  </si>
  <si>
    <t>Dopravné</t>
  </si>
  <si>
    <t>Poistenie majetku</t>
  </si>
  <si>
    <t>Audit účtovníctva</t>
  </si>
  <si>
    <t>Dohody na upratovanie trhoviska</t>
  </si>
  <si>
    <t>Odvoz odpadu</t>
  </si>
  <si>
    <t>Lavičky v MČ</t>
  </si>
  <si>
    <t>Ochrana životného prostredia</t>
  </si>
  <si>
    <t>d) výroba a osadzovanie zábradlí</t>
  </si>
  <si>
    <t>Civilná ochrana</t>
  </si>
  <si>
    <t>Údržba miestnych komunikácií</t>
  </si>
  <si>
    <t>a) údržba ciest, chodníkov, vpustí v medziblokovom priestore</t>
  </si>
  <si>
    <t>Ochrana životného prostredia inde neklasifikovaná</t>
  </si>
  <si>
    <t>c) oprava jám a výtlkov, osadzovanie zábran</t>
  </si>
  <si>
    <t>Staroba</t>
  </si>
  <si>
    <t xml:space="preserve">Mzdy, platy a ostatné osobné vyrovnania             </t>
  </si>
  <si>
    <t>Pracovné odevy, obuv</t>
  </si>
  <si>
    <t>Potraviny pre klientov</t>
  </si>
  <si>
    <t>Palivo, mazivá, oleje do auta</t>
  </si>
  <si>
    <t>Servis, údržba a opravy služobného auta</t>
  </si>
  <si>
    <t>Poistné služobného auta</t>
  </si>
  <si>
    <t>Služby</t>
  </si>
  <si>
    <t>Odmeny na základe dohôd</t>
  </si>
  <si>
    <t>Nemocenské dávky</t>
  </si>
  <si>
    <t>Zvoz a odvoz  komunálneho odpadu</t>
  </si>
  <si>
    <t>Dávky sociálnej pomoci - pomoc občanom v hmotnej núdzi</t>
  </si>
  <si>
    <t>Športové akcie</t>
  </si>
  <si>
    <t xml:space="preserve">Kultúrne služby </t>
  </si>
  <si>
    <t>Adminístratívne poplatky ostatné          - SP evidencia obyvateľstva</t>
  </si>
  <si>
    <t>Evidencia chovu zvierat</t>
  </si>
  <si>
    <t>Evidencia obyvateľstva</t>
  </si>
  <si>
    <t xml:space="preserve">Mzdy, platy a ostatné osobné vyrovnania              </t>
  </si>
  <si>
    <t>Evidencia stavieb, budov, ulíc, verejných priestranstiev</t>
  </si>
  <si>
    <t>Rozvoj bývania</t>
  </si>
  <si>
    <t>Náboženské a iné spoločenské služby</t>
  </si>
  <si>
    <t>Členstvo v združeniach</t>
  </si>
  <si>
    <t>Účtovníctvo</t>
  </si>
  <si>
    <t>Petície, sťažnosti, podania</t>
  </si>
  <si>
    <t xml:space="preserve">Audit </t>
  </si>
  <si>
    <t xml:space="preserve">                                                              - SP výherné automaty</t>
  </si>
  <si>
    <t>Poistné a príspevky do poisťovní AČ</t>
  </si>
  <si>
    <t>Nákup materiálu pre AČ</t>
  </si>
  <si>
    <t>Poistné pre AČ</t>
  </si>
  <si>
    <t>celkom</t>
  </si>
  <si>
    <t>rekonštrukcie povrchov, opravy jám, výtlkov, osadzovanie zábran</t>
  </si>
  <si>
    <t>doplňanie chýbajúcich cesných kanalizačných vpustí a poklopov</t>
  </si>
  <si>
    <t>doplňanie chýbajúcich dopravných značiek a dopravného značenia</t>
  </si>
  <si>
    <t>zimná údržba na verejných priestranstvách v správe MČ,</t>
  </si>
  <si>
    <t>zimná údržba na na komunikáciách nezverených do správy MČ,</t>
  </si>
  <si>
    <t>Ostatné služby</t>
  </si>
  <si>
    <t>Odchodné do dôchodku</t>
  </si>
  <si>
    <t>24</t>
  </si>
  <si>
    <t>Príjmy za vydobyté nerasty</t>
  </si>
  <si>
    <t>e) oprava a úprava jestvujúcich komunikácií, parkovísk pre parkovanie osobných áut</t>
  </si>
  <si>
    <t>Všeobecné služby AČ</t>
  </si>
  <si>
    <t>Športové aktivity v MČ</t>
  </si>
  <si>
    <t>Občasník Kuriér zo Severu</t>
  </si>
  <si>
    <t>Vysielacie a vydavateľské služby</t>
  </si>
  <si>
    <t>Tlač a distribúcia Kuriéra zo Severu</t>
  </si>
  <si>
    <t xml:space="preserve">Opravy a údržba budovy ZOS </t>
  </si>
  <si>
    <t>12a</t>
  </si>
  <si>
    <t>Dávky nemocenského poistenia</t>
  </si>
  <si>
    <t>28</t>
  </si>
  <si>
    <t>Obnova trhovísk</t>
  </si>
  <si>
    <t>30</t>
  </si>
  <si>
    <t>09.1.2</t>
  </si>
  <si>
    <t>g) oprava miest pre invalidov</t>
  </si>
  <si>
    <t>26</t>
  </si>
  <si>
    <t>f) zriadenie nových parkovacích miest v MČ</t>
  </si>
  <si>
    <t>ROEP - register obnovy evidencie pozemkov</t>
  </si>
  <si>
    <t>AČ - aktivačná činnosť</t>
  </si>
  <si>
    <t>SP - správne poplatky</t>
  </si>
  <si>
    <t>MÚ - miestny úrad</t>
  </si>
  <si>
    <t>Kategória</t>
  </si>
  <si>
    <t>Položka</t>
  </si>
  <si>
    <t>Podpoložka</t>
  </si>
  <si>
    <t>008</t>
  </si>
  <si>
    <t>Granty a transfery</t>
  </si>
  <si>
    <t>Z rezervného fondu obce</t>
  </si>
  <si>
    <t>Príjmy za stravné - zamestnanci</t>
  </si>
  <si>
    <t xml:space="preserve">                             - dôchodcovia</t>
  </si>
  <si>
    <t>Funkčná klasifikácia</t>
  </si>
  <si>
    <t>Ukazovateľ</t>
  </si>
  <si>
    <t xml:space="preserve">Poistné a príspevky do poisťovní </t>
  </si>
  <si>
    <t>Tlačivá (príjmové doklady)</t>
  </si>
  <si>
    <t>Materiál, čistiace potreby</t>
  </si>
  <si>
    <t>Nájomné soc. zariadenia</t>
  </si>
  <si>
    <t>Výroba a montáž uličných tabúľ, súpisných čísel a inform.zar.</t>
  </si>
  <si>
    <t>Mimoklubové aktivity seniorov</t>
  </si>
  <si>
    <t xml:space="preserve">Amfik uvádza </t>
  </si>
  <si>
    <t>Prímestské tábory</t>
  </si>
  <si>
    <t>Projekt bezpečnosť pri školách</t>
  </si>
  <si>
    <t xml:space="preserve">Opravy a údržba </t>
  </si>
  <si>
    <t>5.</t>
  </si>
  <si>
    <t>Oprava v budove MÚ a okolia</t>
  </si>
  <si>
    <t>Odmeny poslancom</t>
  </si>
  <si>
    <t>27</t>
  </si>
  <si>
    <t>Členské príspevky (Cassoviainfo, Asociácia prednostov)</t>
  </si>
  <si>
    <t>Povinnosti v zmysle zákona o ver. zdrav. starostlivosti</t>
  </si>
  <si>
    <t>Tuzemské kapitálové granty a transfery</t>
  </si>
  <si>
    <t>Z rozpočtu obce (MMK) - činnosť OS</t>
  </si>
  <si>
    <t xml:space="preserve">                                       - prenesený výkon štátnej správy - REGOB</t>
  </si>
  <si>
    <t>Zo štátneho rozpočtu    - činnosť ZOS</t>
  </si>
  <si>
    <t xml:space="preserve">                                                              - spoluúčasť seniorov na akciách</t>
  </si>
  <si>
    <t xml:space="preserve">                                                              - ZOS</t>
  </si>
  <si>
    <t xml:space="preserve">                                                              - OS</t>
  </si>
  <si>
    <t xml:space="preserve">                                                              - rybárske lístky</t>
  </si>
  <si>
    <t xml:space="preserve">                                                              - vodné, el. energiu, teplo</t>
  </si>
  <si>
    <t xml:space="preserve">                                                              - prímestský detský tábor</t>
  </si>
  <si>
    <t xml:space="preserve">                                                              - Advent na Mieri (energie)</t>
  </si>
  <si>
    <t xml:space="preserve">                                                              - SP známky pre psov</t>
  </si>
  <si>
    <t xml:space="preserve">F I N A N Č N É   O P E R Á C I E </t>
  </si>
  <si>
    <t>Príjmy</t>
  </si>
  <si>
    <t>Podprogram</t>
  </si>
  <si>
    <t>37</t>
  </si>
  <si>
    <t>Bežný transfer na stravovanie dôchodcov</t>
  </si>
  <si>
    <t>Rutinná a štandardná údržba výpočtovej techniky, nábytku a iné</t>
  </si>
  <si>
    <t>Priestupkové konanie v odpadovom hospodárstve</t>
  </si>
  <si>
    <t>Bezpečnosť pri školách</t>
  </si>
  <si>
    <t>08.3.0</t>
  </si>
  <si>
    <t xml:space="preserve">b) prístupové cesty, parkoviská, prechodové chodníky, schody, nástupištia MHD, polo vegetačné tvárnice na parkovanie </t>
  </si>
  <si>
    <t xml:space="preserve">Opravy existujúcich detských ihrísk </t>
  </si>
  <si>
    <t>Advent na Mieri</t>
  </si>
  <si>
    <t>Odvody za poslancov</t>
  </si>
  <si>
    <t>02.2.0</t>
  </si>
  <si>
    <t>05.6.0</t>
  </si>
  <si>
    <t>06.2.0</t>
  </si>
  <si>
    <t>06.1.0</t>
  </si>
  <si>
    <t>05.1.0</t>
  </si>
  <si>
    <t>04.5.1</t>
  </si>
  <si>
    <t>08.2.0</t>
  </si>
  <si>
    <t>08.1.0</t>
  </si>
  <si>
    <t>10.7.0</t>
  </si>
  <si>
    <t>01.1.2</t>
  </si>
  <si>
    <t>08.4.0</t>
  </si>
  <si>
    <t>Nákup výpočtovej techniky</t>
  </si>
  <si>
    <t>Členské príspevky (Združenie kontrolórov)</t>
  </si>
  <si>
    <t>4.7</t>
  </si>
  <si>
    <t xml:space="preserve">                                                              - Severská desiatka</t>
  </si>
  <si>
    <t>Energie (vodné, stočné, elektrina)</t>
  </si>
  <si>
    <t>d) doplnenie chýbajúcich cestných kanalizačných vpustí a poklopov</t>
  </si>
  <si>
    <t xml:space="preserve">Sumarizácia </t>
  </si>
  <si>
    <t>z toho:</t>
  </si>
  <si>
    <t xml:space="preserve">             Program 1:   Služby občanom</t>
  </si>
  <si>
    <t xml:space="preserve">             Program 2:  Odpadové hospodárstvo</t>
  </si>
  <si>
    <t xml:space="preserve">             Program 3:   Komunikácie</t>
  </si>
  <si>
    <t xml:space="preserve">             Program 4:   Kultúra a šport</t>
  </si>
  <si>
    <t xml:space="preserve">             Program 5:   Prostredie pre život</t>
  </si>
  <si>
    <t xml:space="preserve">             Program 6:   Sociálne služby</t>
  </si>
  <si>
    <t xml:space="preserve">             Program 7:   Podporná činnosť</t>
  </si>
  <si>
    <t>Rozdiel príjmov a výdavkov bežného rozpočtu</t>
  </si>
  <si>
    <t>Schodok, prebytok</t>
  </si>
  <si>
    <t>a) odstraňovanie nelegálnych skládok</t>
  </si>
  <si>
    <t xml:space="preserve">h) maľovanie čiar, značky </t>
  </si>
  <si>
    <t>Zimná údržba na verejných priestranstvách</t>
  </si>
  <si>
    <t>Zimná údržba na komunikáciách</t>
  </si>
  <si>
    <t>Kamerový systém</t>
  </si>
  <si>
    <t>b) kosenie v MĆ</t>
  </si>
  <si>
    <t>c) odpratávanie žľabov, kanálov, chodníkov</t>
  </si>
  <si>
    <t>Trhoviská Mier, Merkúr, Podhradová</t>
  </si>
  <si>
    <t xml:space="preserve">                                       - venčoviská</t>
  </si>
  <si>
    <t xml:space="preserve">Organizovanie kultúrnych aktivít </t>
  </si>
  <si>
    <t xml:space="preserve">                                       - činnosť ZOS</t>
  </si>
  <si>
    <t xml:space="preserve">Jednorazové dávky </t>
  </si>
  <si>
    <t>Mimoriadna finančná pomoc</t>
  </si>
  <si>
    <t>01.1.1</t>
  </si>
  <si>
    <t>Výkonné a zákonodarné orgány</t>
  </si>
  <si>
    <t>Finančné a rozpočtové záležitosti</t>
  </si>
  <si>
    <t>7.1.1</t>
  </si>
  <si>
    <t>7.1.2</t>
  </si>
  <si>
    <t>7.2</t>
  </si>
  <si>
    <t>7.3</t>
  </si>
  <si>
    <t>6.1.1</t>
  </si>
  <si>
    <t>6.1.3</t>
  </si>
  <si>
    <t>6.3</t>
  </si>
  <si>
    <t>6.5</t>
  </si>
  <si>
    <t>10.2.0</t>
  </si>
  <si>
    <t>Staroba - Zariadenie opatrovateľskej služby                                     (celoročný pobyt s opatrovateľskou službou)</t>
  </si>
  <si>
    <t xml:space="preserve">Staroba - Opatrovateľská služba v byte občana </t>
  </si>
  <si>
    <t>Staroba - Bežné transfery  jednotlivcom</t>
  </si>
  <si>
    <t>Sociálna pomoc občanom v hmotnej a sociálnej núdzi</t>
  </si>
  <si>
    <t>5.5</t>
  </si>
  <si>
    <t>5.4</t>
  </si>
  <si>
    <t>5.3</t>
  </si>
  <si>
    <t>5.2.2</t>
  </si>
  <si>
    <t>5.2.1</t>
  </si>
  <si>
    <t>4.6</t>
  </si>
  <si>
    <t>4.5</t>
  </si>
  <si>
    <t>4.4</t>
  </si>
  <si>
    <t>4.3</t>
  </si>
  <si>
    <t>4.2</t>
  </si>
  <si>
    <t>3.1.1</t>
  </si>
  <si>
    <t>3.1.2</t>
  </si>
  <si>
    <t>3.2</t>
  </si>
  <si>
    <t>2.1</t>
  </si>
  <si>
    <t>2.2</t>
  </si>
  <si>
    <t>1.9</t>
  </si>
  <si>
    <t>1.5</t>
  </si>
  <si>
    <t>1.4</t>
  </si>
  <si>
    <t>1.3</t>
  </si>
  <si>
    <t>1.1.2</t>
  </si>
  <si>
    <t>1.1.1</t>
  </si>
  <si>
    <t>Výkonné a zákonodarné orgány - REGOB</t>
  </si>
  <si>
    <t>Primárne vzdelávanie</t>
  </si>
  <si>
    <t>Rozvoj obcí - Trhovisko Mier</t>
  </si>
  <si>
    <t>Rozvoj obcí - Trhovisko Merkúr</t>
  </si>
  <si>
    <t xml:space="preserve">                                       - voľby, referendá </t>
  </si>
  <si>
    <t>01.6.0</t>
  </si>
  <si>
    <t>Všeobecné verejné služby inde neklasifikované</t>
  </si>
  <si>
    <t>Údržba nástupíšt MHD</t>
  </si>
  <si>
    <t>a) terénne úpravy (materiál)</t>
  </si>
  <si>
    <t>Športoviská + street workoutové ihriská</t>
  </si>
  <si>
    <t>Street workoutové ihriská</t>
  </si>
  <si>
    <t>5.6</t>
  </si>
  <si>
    <t>Trhovisko Merkúr</t>
  </si>
  <si>
    <t>Námestie Jána Mathého</t>
  </si>
  <si>
    <t>Prechodové chodníky a schodiská Podhradová</t>
  </si>
  <si>
    <t>Prechodové chodníky a schodiská Kalvária</t>
  </si>
  <si>
    <t>Kultúrne aktivity</t>
  </si>
  <si>
    <t xml:space="preserve">                                       - športové aktivity</t>
  </si>
  <si>
    <t>Športové aktivity - mesto Košice</t>
  </si>
  <si>
    <t xml:space="preserve">                                                              - SP kopírovanie</t>
  </si>
  <si>
    <t xml:space="preserve">Príspevky </t>
  </si>
  <si>
    <t xml:space="preserve">                                       - prenesený výkon štátnej správy - Register adries</t>
  </si>
  <si>
    <t>Transfery v rámci verejnej správy</t>
  </si>
  <si>
    <t>Kapitálové príjmy spolu</t>
  </si>
  <si>
    <t xml:space="preserve">Finančné operácie spolu </t>
  </si>
  <si>
    <t>Bežné príjmy spolu</t>
  </si>
  <si>
    <t>Výkonné a zákonodarné orgány - Register adries</t>
  </si>
  <si>
    <t>Tabule "Zákaz vynášania odpadu"</t>
  </si>
  <si>
    <t xml:space="preserve">Mzdy, platy a ostatné osobné vyrovnania AČ         </t>
  </si>
  <si>
    <t>Nákup stravných lístkov pre dôchodcov</t>
  </si>
  <si>
    <t>42</t>
  </si>
  <si>
    <t>Opravy - poistné udalosti na majetku</t>
  </si>
  <si>
    <t xml:space="preserve">OS - opatrovateľská služba </t>
  </si>
  <si>
    <t xml:space="preserve">ZOS - zariadenie opatrovateľskej služby </t>
  </si>
  <si>
    <t>Použité skratky:</t>
  </si>
  <si>
    <t>REGOB - register obyvateľov</t>
  </si>
  <si>
    <t>MMK - Magistrát mesta Košice</t>
  </si>
  <si>
    <t>Bežné výdavky spolu</t>
  </si>
  <si>
    <t>Kapitálové výdavky spolu</t>
  </si>
  <si>
    <t>Rozdiel príjmov a výdavkov kapitálového rozpočtu</t>
  </si>
  <si>
    <t>PRÍJMY SPOLU (bežné + kapitálové)</t>
  </si>
  <si>
    <t>VÝDAVKY SPOLU (bežné + kapitálové)</t>
  </si>
  <si>
    <t>VZN - všeobecné záväzné nariadenie</t>
  </si>
  <si>
    <t>DC - denné centrum</t>
  </si>
  <si>
    <t>MČ - mestská časť</t>
  </si>
  <si>
    <t>Detské jasle Gerlachovská</t>
  </si>
  <si>
    <t>Mzdy, platy a ostatné osobné vyrovnania  (starosta, kontrolór)</t>
  </si>
  <si>
    <t>Mzdy, platy a ostatné osobné vyrovnania  (prednosta, zamestnanci MÚ)</t>
  </si>
  <si>
    <t>Reprezentačné starosta, miestne zastupiteľstvo, miestna rada, komisie</t>
  </si>
  <si>
    <t>Úžitkové vozidlo</t>
  </si>
  <si>
    <t xml:space="preserve">Cestovné </t>
  </si>
  <si>
    <t>Ostatné opravy a údržba</t>
  </si>
  <si>
    <t xml:space="preserve">                                                              - SP iné</t>
  </si>
  <si>
    <t>Štúdie a príprava ideových projektov, stavby</t>
  </si>
  <si>
    <t>Dane za tovary a služby</t>
  </si>
  <si>
    <t>Daň za psa</t>
  </si>
  <si>
    <t xml:space="preserve">                                       - aktivačná činnosť</t>
  </si>
  <si>
    <t>Plocha pre voľný pohyb psov</t>
  </si>
  <si>
    <t>Z rozpočtu obce (MMK) - športoviská a detské ihriská</t>
  </si>
  <si>
    <t xml:space="preserve">             Program 8:   Voľby, referendá </t>
  </si>
  <si>
    <t xml:space="preserve">Stravovanie zamestnancov </t>
  </si>
  <si>
    <t>Stravovanie klientov</t>
  </si>
  <si>
    <t>Zabezpečenie volieb a referend</t>
  </si>
  <si>
    <t>8.1</t>
  </si>
  <si>
    <t>Referendá</t>
  </si>
  <si>
    <t>Príjmy z prenájmu pozemku (rekl. panely)</t>
  </si>
  <si>
    <t>Civilná ochrana - cvičenie</t>
  </si>
  <si>
    <t>MHD - mestská hromadná doprava</t>
  </si>
  <si>
    <t xml:space="preserve">Palivo, mazivá, oleje do auta </t>
  </si>
  <si>
    <t>43</t>
  </si>
  <si>
    <t>PROGRAM 1: SLUŽBY OBČANOM</t>
  </si>
  <si>
    <t>PROGRAM 2: ODPADOVÉ HOSPODÁRSTVO</t>
  </si>
  <si>
    <t>PROGRAM 3: KOMUNIKÁCIE</t>
  </si>
  <si>
    <t>PROGRAM 4: KULTÚRA A ŠPORT</t>
  </si>
  <si>
    <t>PROGRAM 5: PROSTREDIE PRE ŽIVOT</t>
  </si>
  <si>
    <t>PROGRAM 6: SOCIÁLNE SLUŽBY</t>
  </si>
  <si>
    <t>PROGRAM 7: PODPORNÁ ČINNOSŤ</t>
  </si>
  <si>
    <t xml:space="preserve">PROGRAM 8: VOĽBY, REFERENDÁ </t>
  </si>
  <si>
    <t>PROGRAM 1: Služby občanom</t>
  </si>
  <si>
    <t>PROGRAM 2: Odpadové hospodárstvo</t>
  </si>
  <si>
    <t>PROGRAM 5: Prostredie pre život</t>
  </si>
  <si>
    <t>PROGRAM 7: Podporná činnosť</t>
  </si>
  <si>
    <t>PROGRAM 6: Sociálne služby</t>
  </si>
  <si>
    <t>PROGRAM 8: Voľby, referendá</t>
  </si>
  <si>
    <t xml:space="preserve">Schválený                    rozpočet                </t>
  </si>
  <si>
    <t xml:space="preserve">Upravený                  rozpočet                </t>
  </si>
  <si>
    <t xml:space="preserve">Schválený                  rozpočet          </t>
  </si>
  <si>
    <t xml:space="preserve">Upravený               rozpočet          </t>
  </si>
  <si>
    <t xml:space="preserve">Schválený rozpočet            </t>
  </si>
  <si>
    <t xml:space="preserve">Upravený rozpočet            </t>
  </si>
  <si>
    <t xml:space="preserve">                                       - mimosúdne urovnanie</t>
  </si>
  <si>
    <t>%            plnenia</t>
  </si>
  <si>
    <t>% plnenia</t>
  </si>
  <si>
    <t>017</t>
  </si>
  <si>
    <t>Z vratiek</t>
  </si>
  <si>
    <t>Kapitálové príjmy</t>
  </si>
  <si>
    <t>Príjem z predaja kapitálových aktív</t>
  </si>
  <si>
    <t>%             plnenia</t>
  </si>
  <si>
    <t xml:space="preserve">Príjmy z prenájmu trhovísk - prenájom predajnej plochy </t>
  </si>
  <si>
    <t>Príjmy z prenájmu trhovísk - prenájom predajných zariadení</t>
  </si>
  <si>
    <t xml:space="preserve">                                                              - SP overovanie </t>
  </si>
  <si>
    <t xml:space="preserve">                                       - stravovanie dôchodcov</t>
  </si>
  <si>
    <t>Rybárske lístky</t>
  </si>
  <si>
    <t>1.2</t>
  </si>
  <si>
    <t>Nákup rybárskych lístkov</t>
  </si>
  <si>
    <t>Tovary a služby</t>
  </si>
  <si>
    <t>Register obnovy evidencie pozemkov</t>
  </si>
  <si>
    <t>1.10</t>
  </si>
  <si>
    <t>Výkonné a zákonodarné orgány - ROEP</t>
  </si>
  <si>
    <t>Energie, komunikácie, poštovné</t>
  </si>
  <si>
    <t>i) dopravné projekty</t>
  </si>
  <si>
    <t xml:space="preserve">Kultúrno-spoločenské centrum </t>
  </si>
  <si>
    <t>4.8</t>
  </si>
  <si>
    <t>Program 4: Kultúra a šport</t>
  </si>
  <si>
    <t>Organizácia kultúrnych a športových aktivít v KSC</t>
  </si>
  <si>
    <t>Podpora záujmových krúžkov v Kultúrno-spoločenskom centre</t>
  </si>
  <si>
    <t>Stravovanie dôchodcov</t>
  </si>
  <si>
    <t xml:space="preserve">                                       - rozvojové projekty</t>
  </si>
  <si>
    <t>2.rozpočtové opatrenie                (MZ)</t>
  </si>
  <si>
    <t>2.rozpočtové opatrenie                   (MZ)</t>
  </si>
  <si>
    <t>2.rozpočtové opatrenie               (MZ)</t>
  </si>
  <si>
    <t>Prostriedky z predchádzajúcich rokov</t>
  </si>
  <si>
    <t>Príjmy z transakcií s finančnými aktívami a pasívami</t>
  </si>
  <si>
    <t>29</t>
  </si>
  <si>
    <t>Vratky</t>
  </si>
  <si>
    <t>41</t>
  </si>
  <si>
    <t>Programový rozpočet Mestskej časti Košice - Sever na rok 2019 (v €)</t>
  </si>
  <si>
    <t>Programový rozpočet Mestskej časti Košice - Sever na rok 2019</t>
  </si>
  <si>
    <t xml:space="preserve"> Programový rozpočet Mestskej časti Košice - Sever na rok 2019 (v €)</t>
  </si>
  <si>
    <t>Bezbariérovosť</t>
  </si>
  <si>
    <t xml:space="preserve">Detské ihrisko - Čermeľ / dotácia v zmysle VZN č. 51  </t>
  </si>
  <si>
    <t xml:space="preserve">Plocha pre voľný pohyb psov / dotácia v zmysle VZN č. 51  </t>
  </si>
  <si>
    <t>Rekreácia zamestnancov</t>
  </si>
  <si>
    <t>25</t>
  </si>
  <si>
    <t>Odstupné</t>
  </si>
  <si>
    <t>45</t>
  </si>
  <si>
    <t>Za predaj výrobkov, tovarov a služieb - Kultúrno-spoločenské centrum</t>
  </si>
  <si>
    <t>1.rozpočtové opatrenie (MZ)</t>
  </si>
  <si>
    <t>1.rozpočtové opatrenie                (MZ)</t>
  </si>
  <si>
    <t>1.rozpočtové opatrenie               (MZ)</t>
  </si>
  <si>
    <t>Voľby prezidenta SR</t>
  </si>
  <si>
    <t>Voľby do Európskeho parlamentu</t>
  </si>
  <si>
    <t>Dotácie v zmysle VZN č. 51</t>
  </si>
  <si>
    <t xml:space="preserve">                                                              - Kultúrno-spoločenské centrum </t>
  </si>
  <si>
    <t>Z odvodu z hazardných hier a videohier</t>
  </si>
  <si>
    <t>Výmena a dopĺňanie lavičiek v MČ, obnova náterov na lavičkách</t>
  </si>
  <si>
    <t>3.rozpočtové opatrenie                (MZ)</t>
  </si>
  <si>
    <t>3.rozpočtové opatrenie                   (MZ)</t>
  </si>
  <si>
    <t>3.rozpočtové opatrenie               (MZ)</t>
  </si>
  <si>
    <t xml:space="preserve">                                       - verejnoprospešné služby</t>
  </si>
  <si>
    <t xml:space="preserve">Detské ihrisko - Obrancov mieru, Tolstého, Skautská / dotácia v zmysle VZN č. 51  </t>
  </si>
  <si>
    <t xml:space="preserve">Detské ihrisko - Park Hroncová / dotácia v zmysle VZN č. 51  </t>
  </si>
  <si>
    <t xml:space="preserve">PROGRAM 3: Komunikácie </t>
  </si>
  <si>
    <t xml:space="preserve">Športovisko - Národná trieda-Hlinkova / dotácia v zmysle VZN č. 51  </t>
  </si>
  <si>
    <t xml:space="preserve">Detské ihrisko - Cesta pod Hradovou / dotácia v zmysle VZN č. 51  </t>
  </si>
  <si>
    <t xml:space="preserve">                                       - Majstrovstvá sveta v ľadovom hokeji 2019</t>
  </si>
  <si>
    <t>4.rozpočtové opatrenie                (MZ)</t>
  </si>
  <si>
    <t>4.rozpočtové opatrenie               (MZ)</t>
  </si>
  <si>
    <t>4.rozpočtové opatrenie                   (MZ)</t>
  </si>
  <si>
    <t xml:space="preserve">                                       - podpora rozvoja zamestnanosti</t>
  </si>
  <si>
    <t xml:space="preserve">Mzdy, platy a ostatné osobné vyrovnania PRZ        </t>
  </si>
  <si>
    <t>Poistné a príspevky do poisťovní PRZ</t>
  </si>
  <si>
    <t>PRZ - podpora rozvoja  zamestnanosti</t>
  </si>
  <si>
    <t>5.rozpočtové opatrenie                (starosta)</t>
  </si>
  <si>
    <t>5.rozpočtové opatrenie                   (starosta)</t>
  </si>
  <si>
    <t>5.rozpočtové opatrenie               (starosta)</t>
  </si>
  <si>
    <t>Vzdelávanie zamestnancov</t>
  </si>
  <si>
    <t>Vzdelávanie poslancov</t>
  </si>
  <si>
    <t xml:space="preserve">Poplatky a odvody - súdny spor </t>
  </si>
  <si>
    <t>Skutočnosť           k 31.12.2019</t>
  </si>
  <si>
    <t>Skutočnosť         k 31.12.2019</t>
  </si>
  <si>
    <t>Skutočnosť            k 31.12.2019</t>
  </si>
  <si>
    <t>6.rozpočtové opatrenie                (MZ)</t>
  </si>
  <si>
    <t>6.rozpočtové opatrenie                   (MZ)</t>
  </si>
  <si>
    <t>6.rozpočtové opatrenie               (MZ)</t>
  </si>
  <si>
    <t>31</t>
  </si>
  <si>
    <t>Advent na Mieri  - prenájom predajných zariadení</t>
  </si>
  <si>
    <t xml:space="preserve">Advent na Mieri  - prenájom predajnej plochy </t>
  </si>
  <si>
    <t>7.rozpočtové opatrenie                (starosta)</t>
  </si>
  <si>
    <t>7.rozpočtové opatrenie                   (starosta)</t>
  </si>
  <si>
    <t>7.rozpočtové opatrenie               (starosta)</t>
  </si>
  <si>
    <t xml:space="preserve">                                       - motorové vozidlo</t>
  </si>
  <si>
    <t>8.rozpočtové opatrenie                   (starosta)</t>
  </si>
  <si>
    <t>8.rozpočtové opatrenie                (starosta)</t>
  </si>
  <si>
    <t>8.rozpočtové opatrenie               (starosta)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</si>
</sst>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Kč&quot;;\-#,##0\ &quot;Kč&quot;"/>
    <numFmt numFmtId="167" formatCode="#,##0\ &quot;Kč&quot;;[Red]\-#,##0\ &quot;Kč&quot;"/>
    <numFmt numFmtId="168" formatCode="#,##0.00\ &quot;Kč&quot;;\-#,##0.00\ &quot;Kč&quot;"/>
    <numFmt numFmtId="169" formatCode="#,##0.00\ &quot;Kč&quot;;[Red]\-#,##0.00\ &quot;Kč&quot;"/>
    <numFmt numFmtId="170" formatCode="_-* #,##0\ &quot;Kč&quot;_-;\-* #,##0\ &quot;Kč&quot;_-;_-* &quot;-&quot;\ &quot;Kč&quot;_-;_-@_-"/>
    <numFmt numFmtId="171" formatCode="_-* #,##0\ _K_č_-;\-* #,##0\ _K_č_-;_-* &quot;-&quot;\ _K_č_-;_-@_-"/>
    <numFmt numFmtId="172" formatCode="_-* #,##0.00\ &quot;Kč&quot;_-;\-* #,##0.00\ &quot;Kč&quot;_-;_-* &quot;-&quot;??\ &quot;Kč&quot;_-;_-@_-"/>
    <numFmt numFmtId="173" formatCode="_-* #,##0.00\ _K_č_-;\-* #,##0.00\ _K_č_-;_-* &quot;-&quot;??\ _K_č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_ ;\-#,##0\ "/>
    <numFmt numFmtId="183" formatCode="#,##0\ _K_č"/>
    <numFmt numFmtId="184" formatCode="#,##0.0"/>
    <numFmt numFmtId="185" formatCode="[$-405]d\.\ mmmm\ yyyy"/>
  </numFmts>
  <fonts count="10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b/>
      <sz val="10"/>
      <name val="Arial"/>
      <family val="2"/>
    </font>
    <font>
      <sz val="12"/>
      <name val="Arial CE"/>
      <family val="2"/>
    </font>
    <font>
      <b/>
      <i/>
      <sz val="9"/>
      <name val="Arial CE"/>
      <family val="2"/>
    </font>
    <font>
      <b/>
      <i/>
      <sz val="10"/>
      <name val="Arial CE"/>
      <family val="2"/>
    </font>
    <font>
      <sz val="10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i/>
      <u val="single"/>
      <sz val="10"/>
      <name val="Arial CE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4"/>
      <name val="Arial CE"/>
      <family val="2"/>
    </font>
    <font>
      <sz val="11"/>
      <color indexed="12"/>
      <name val="Arial"/>
      <family val="2"/>
    </font>
    <font>
      <b/>
      <sz val="12"/>
      <color indexed="12"/>
      <name val="Tahoma"/>
      <family val="2"/>
    </font>
    <font>
      <sz val="10"/>
      <color indexed="12"/>
      <name val="Arial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Tahoma"/>
      <family val="2"/>
    </font>
    <font>
      <sz val="10"/>
      <color indexed="12"/>
      <name val="Tahoma"/>
      <family val="2"/>
    </font>
    <font>
      <sz val="10"/>
      <name val="Times New Roman"/>
      <family val="1"/>
    </font>
    <font>
      <sz val="11"/>
      <name val="Arial CE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color indexed="12"/>
      <name val="Tahoma"/>
      <family val="2"/>
    </font>
    <font>
      <sz val="8"/>
      <color indexed="10"/>
      <name val="Arial CE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1"/>
      <color indexed="10"/>
      <name val="Arial"/>
      <family val="2"/>
    </font>
    <font>
      <sz val="24"/>
      <name val="Cambria"/>
      <family val="1"/>
    </font>
    <font>
      <b/>
      <sz val="24"/>
      <name val="Cambria"/>
      <family val="1"/>
    </font>
    <font>
      <i/>
      <sz val="24"/>
      <color indexed="10"/>
      <name val="Cambria"/>
      <family val="1"/>
    </font>
    <font>
      <sz val="11"/>
      <color indexed="10"/>
      <name val="Times New Roman"/>
      <family val="1"/>
    </font>
    <font>
      <b/>
      <i/>
      <sz val="11"/>
      <color indexed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i/>
      <sz val="22"/>
      <name val="Arial CE"/>
      <family val="2"/>
    </font>
    <font>
      <sz val="22"/>
      <name val="Arial CE"/>
      <family val="2"/>
    </font>
    <font>
      <i/>
      <sz val="22"/>
      <color indexed="10"/>
      <name val="Arial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b/>
      <sz val="9"/>
      <color indexed="8"/>
      <name val="Arial CE"/>
      <family val="2"/>
    </font>
    <font>
      <i/>
      <sz val="8"/>
      <name val="Arial CE"/>
      <family val="2"/>
    </font>
    <font>
      <sz val="11"/>
      <name val="Tahoma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Arial"/>
      <family val="2"/>
    </font>
    <font>
      <sz val="10"/>
      <color indexed="10"/>
      <name val="Tahoma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Arial CE"/>
      <family val="2"/>
    </font>
    <font>
      <sz val="10"/>
      <color rgb="FFFF0000"/>
      <name val="Arial"/>
      <family val="2"/>
    </font>
    <font>
      <b/>
      <sz val="8"/>
      <color theme="1"/>
      <name val="Arial CE"/>
      <family val="2"/>
    </font>
    <font>
      <sz val="8"/>
      <color theme="1"/>
      <name val="Arial CE"/>
      <family val="2"/>
    </font>
    <font>
      <b/>
      <sz val="11"/>
      <color rgb="FFFF0000"/>
      <name val="Arial"/>
      <family val="2"/>
    </font>
    <font>
      <sz val="10"/>
      <color rgb="FFFF0000"/>
      <name val="Tahoma"/>
      <family val="2"/>
    </font>
    <font>
      <sz val="9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CD5B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9" fillId="20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2" fillId="0" borderId="2" applyNumberFormat="0" applyFill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4" fillId="0" borderId="0" applyNumberFormat="0" applyFill="0" applyBorder="0" applyAlignment="0" applyProtection="0"/>
    <xf numFmtId="0" fontId="85" fillId="22" borderId="0" applyNumberFormat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4" borderId="8" applyNumberFormat="0" applyAlignment="0" applyProtection="0"/>
    <xf numFmtId="0" fontId="92" fillId="25" borderId="8" applyNumberFormat="0" applyAlignment="0" applyProtection="0"/>
    <xf numFmtId="0" fontId="93" fillId="25" borderId="9" applyNumberFormat="0" applyAlignment="0" applyProtection="0"/>
    <xf numFmtId="0" fontId="94" fillId="0" borderId="0" applyNumberFormat="0" applyFill="0" applyBorder="0" applyAlignment="0" applyProtection="0"/>
    <xf numFmtId="0" fontId="95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</cellStyleXfs>
  <cellXfs count="40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49" fontId="1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9" fillId="0" borderId="0" xfId="0" applyFont="1" applyAlignment="1">
      <alignment/>
    </xf>
    <xf numFmtId="0" fontId="0" fillId="33" borderId="0" xfId="0" applyFill="1" applyAlignment="1">
      <alignment/>
    </xf>
    <xf numFmtId="3" fontId="4" fillId="33" borderId="0" xfId="0" applyNumberFormat="1" applyFont="1" applyFill="1" applyBorder="1" applyAlignment="1">
      <alignment horizontal="right"/>
    </xf>
    <xf numFmtId="0" fontId="8" fillId="34" borderId="10" xfId="0" applyFont="1" applyFill="1" applyBorder="1" applyAlignment="1">
      <alignment horizontal="left" vertic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8" fillId="0" borderId="0" xfId="0" applyFont="1" applyAlignment="1">
      <alignment/>
    </xf>
    <xf numFmtId="0" fontId="10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8" fillId="34" borderId="10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3" fillId="33" borderId="0" xfId="0" applyFont="1" applyFill="1" applyBorder="1" applyAlignment="1">
      <alignment/>
    </xf>
    <xf numFmtId="0" fontId="35" fillId="0" borderId="0" xfId="0" applyFont="1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Border="1" applyAlignment="1">
      <alignment/>
    </xf>
    <xf numFmtId="3" fontId="38" fillId="0" borderId="0" xfId="0" applyNumberFormat="1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3" fontId="39" fillId="33" borderId="0" xfId="0" applyNumberFormat="1" applyFont="1" applyFill="1" applyBorder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7" fillId="0" borderId="0" xfId="0" applyFont="1" applyAlignment="1">
      <alignment/>
    </xf>
    <xf numFmtId="0" fontId="31" fillId="33" borderId="0" xfId="0" applyFont="1" applyFill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NumberFormat="1" applyFont="1" applyAlignment="1">
      <alignment horizontal="right"/>
    </xf>
    <xf numFmtId="0" fontId="43" fillId="0" borderId="0" xfId="0" applyFont="1" applyFill="1" applyBorder="1" applyAlignment="1">
      <alignment/>
    </xf>
    <xf numFmtId="0" fontId="47" fillId="0" borderId="0" xfId="0" applyFont="1" applyAlignment="1">
      <alignment/>
    </xf>
    <xf numFmtId="0" fontId="43" fillId="33" borderId="0" xfId="0" applyFont="1" applyFill="1" applyAlignment="1">
      <alignment/>
    </xf>
    <xf numFmtId="0" fontId="44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49" fontId="45" fillId="0" borderId="0" xfId="0" applyNumberFormat="1" applyFont="1" applyFill="1" applyBorder="1" applyAlignment="1">
      <alignment horizontal="center"/>
    </xf>
    <xf numFmtId="49" fontId="46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46" fillId="0" borderId="0" xfId="0" applyNumberFormat="1" applyFont="1" applyFill="1" applyBorder="1" applyAlignment="1">
      <alignment horizontal="right"/>
    </xf>
    <xf numFmtId="3" fontId="46" fillId="0" borderId="0" xfId="0" applyNumberFormat="1" applyFont="1" applyFill="1" applyBorder="1" applyAlignment="1">
      <alignment horizontal="right"/>
    </xf>
    <xf numFmtId="0" fontId="43" fillId="0" borderId="0" xfId="0" applyFont="1" applyFill="1" applyAlignment="1">
      <alignment/>
    </xf>
    <xf numFmtId="0" fontId="43" fillId="0" borderId="0" xfId="0" applyNumberFormat="1" applyFont="1" applyFill="1" applyAlignment="1">
      <alignment horizontal="right"/>
    </xf>
    <xf numFmtId="0" fontId="38" fillId="33" borderId="0" xfId="0" applyFont="1" applyFill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center" vertical="center"/>
    </xf>
    <xf numFmtId="49" fontId="50" fillId="36" borderId="10" xfId="0" applyNumberFormat="1" applyFont="1" applyFill="1" applyBorder="1" applyAlignment="1">
      <alignment horizontal="center" vertical="center"/>
    </xf>
    <xf numFmtId="0" fontId="48" fillId="37" borderId="10" xfId="0" applyFont="1" applyFill="1" applyBorder="1" applyAlignment="1">
      <alignment horizontal="center" vertical="center"/>
    </xf>
    <xf numFmtId="49" fontId="48" fillId="37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center" vertical="center"/>
    </xf>
    <xf numFmtId="49" fontId="50" fillId="36" borderId="10" xfId="0" applyNumberFormat="1" applyFont="1" applyFill="1" applyBorder="1" applyAlignment="1">
      <alignment horizontal="center" vertical="center"/>
    </xf>
    <xf numFmtId="0" fontId="48" fillId="37" borderId="10" xfId="0" applyFont="1" applyFill="1" applyBorder="1" applyAlignment="1">
      <alignment horizontal="center" vertical="center"/>
    </xf>
    <xf numFmtId="49" fontId="48" fillId="37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49" fontId="3" fillId="37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49" fontId="50" fillId="34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vertical="center"/>
    </xf>
    <xf numFmtId="3" fontId="3" fillId="37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vertical="center"/>
    </xf>
    <xf numFmtId="3" fontId="3" fillId="37" borderId="10" xfId="0" applyNumberFormat="1" applyFont="1" applyFill="1" applyBorder="1" applyAlignment="1">
      <alignment horizontal="right" vertical="center" wrapText="1"/>
    </xf>
    <xf numFmtId="3" fontId="4" fillId="33" borderId="10" xfId="0" applyNumberFormat="1" applyFont="1" applyFill="1" applyBorder="1" applyAlignment="1">
      <alignment vertical="center"/>
    </xf>
    <xf numFmtId="3" fontId="4" fillId="37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3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3" fillId="37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49" fontId="3" fillId="37" borderId="10" xfId="0" applyNumberFormat="1" applyFont="1" applyFill="1" applyBorder="1" applyAlignment="1">
      <alignment horizontal="left" vertical="center"/>
    </xf>
    <xf numFmtId="3" fontId="3" fillId="37" borderId="10" xfId="0" applyNumberFormat="1" applyFont="1" applyFill="1" applyBorder="1" applyAlignment="1">
      <alignment vertical="center" wrapText="1"/>
    </xf>
    <xf numFmtId="3" fontId="3" fillId="37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vertical="center"/>
    </xf>
    <xf numFmtId="0" fontId="14" fillId="34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3" fontId="4" fillId="33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/>
    </xf>
    <xf numFmtId="3" fontId="4" fillId="33" borderId="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10" xfId="0" applyFont="1" applyBorder="1" applyAlignment="1">
      <alignment vertical="center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3" fillId="37" borderId="10" xfId="0" applyFont="1" applyFill="1" applyBorder="1" applyAlignment="1">
      <alignment vertical="center"/>
    </xf>
    <xf numFmtId="3" fontId="10" fillId="37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3" fontId="8" fillId="34" borderId="10" xfId="0" applyNumberFormat="1" applyFont="1" applyFill="1" applyBorder="1" applyAlignment="1">
      <alignment vertical="center" wrapText="1"/>
    </xf>
    <xf numFmtId="0" fontId="6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vertical="center"/>
    </xf>
    <xf numFmtId="0" fontId="7" fillId="36" borderId="10" xfId="0" applyFont="1" applyFill="1" applyBorder="1" applyAlignment="1">
      <alignment vertical="center"/>
    </xf>
    <xf numFmtId="3" fontId="6" fillId="36" borderId="10" xfId="0" applyNumberFormat="1" applyFont="1" applyFill="1" applyBorder="1" applyAlignment="1">
      <alignment vertical="center"/>
    </xf>
    <xf numFmtId="0" fontId="6" fillId="36" borderId="10" xfId="0" applyFont="1" applyFill="1" applyBorder="1" applyAlignment="1" applyProtection="1">
      <alignment horizontal="center" vertical="center"/>
      <protection locked="0"/>
    </xf>
    <xf numFmtId="0" fontId="6" fillId="36" borderId="10" xfId="0" applyFont="1" applyFill="1" applyBorder="1" applyAlignment="1" applyProtection="1">
      <alignment vertical="center"/>
      <protection locked="0"/>
    </xf>
    <xf numFmtId="0" fontId="7" fillId="36" borderId="10" xfId="0" applyFont="1" applyFill="1" applyBorder="1" applyAlignment="1" applyProtection="1">
      <alignment vertical="center"/>
      <protection locked="0"/>
    </xf>
    <xf numFmtId="3" fontId="6" fillId="36" borderId="10" xfId="0" applyNumberFormat="1" applyFont="1" applyFill="1" applyBorder="1" applyAlignment="1" applyProtection="1">
      <alignment vertical="center"/>
      <protection locked="0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8" fillId="38" borderId="10" xfId="0" applyFont="1" applyFill="1" applyBorder="1" applyAlignment="1">
      <alignment vertical="center"/>
    </xf>
    <xf numFmtId="3" fontId="10" fillId="38" borderId="10" xfId="0" applyNumberFormat="1" applyFont="1" applyFill="1" applyBorder="1" applyAlignment="1">
      <alignment vertical="center"/>
    </xf>
    <xf numFmtId="3" fontId="8" fillId="24" borderId="10" xfId="0" applyNumberFormat="1" applyFont="1" applyFill="1" applyBorder="1" applyAlignment="1">
      <alignment vertical="center"/>
    </xf>
    <xf numFmtId="3" fontId="10" fillId="19" borderId="10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3" fontId="0" fillId="13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vertical="center" wrapText="1"/>
    </xf>
    <xf numFmtId="0" fontId="4" fillId="37" borderId="10" xfId="0" applyFont="1" applyFill="1" applyBorder="1" applyAlignment="1">
      <alignment vertical="center"/>
    </xf>
    <xf numFmtId="0" fontId="3" fillId="37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4" fillId="33" borderId="10" xfId="0" applyNumberFormat="1" applyFont="1" applyFill="1" applyBorder="1" applyAlignment="1">
      <alignment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54" fillId="39" borderId="10" xfId="0" applyFont="1" applyFill="1" applyBorder="1" applyAlignment="1">
      <alignment vertical="center"/>
    </xf>
    <xf numFmtId="3" fontId="10" fillId="39" borderId="1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50" fillId="36" borderId="10" xfId="0" applyFont="1" applyFill="1" applyBorder="1" applyAlignment="1">
      <alignment vertical="center"/>
    </xf>
    <xf numFmtId="0" fontId="48" fillId="37" borderId="10" xfId="0" applyFont="1" applyFill="1" applyBorder="1" applyAlignment="1">
      <alignment vertical="center"/>
    </xf>
    <xf numFmtId="0" fontId="49" fillId="0" borderId="10" xfId="0" applyFont="1" applyBorder="1" applyAlignment="1">
      <alignment vertical="center"/>
    </xf>
    <xf numFmtId="3" fontId="6" fillId="36" borderId="10" xfId="0" applyNumberFormat="1" applyFont="1" applyFill="1" applyBorder="1" applyAlignment="1">
      <alignment vertical="center" wrapText="1"/>
    </xf>
    <xf numFmtId="0" fontId="48" fillId="37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50" fillId="36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vertical="center"/>
    </xf>
    <xf numFmtId="0" fontId="50" fillId="34" borderId="10" xfId="0" applyFont="1" applyFill="1" applyBorder="1" applyAlignment="1">
      <alignment vertical="center"/>
    </xf>
    <xf numFmtId="3" fontId="6" fillId="34" borderId="10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4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3" fontId="6" fillId="36" borderId="10" xfId="0" applyNumberFormat="1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3" fontId="6" fillId="33" borderId="0" xfId="0" applyNumberFormat="1" applyFont="1" applyFill="1" applyBorder="1" applyAlignment="1">
      <alignment vertical="center"/>
    </xf>
    <xf numFmtId="0" fontId="96" fillId="0" borderId="0" xfId="0" applyFont="1" applyBorder="1" applyAlignment="1">
      <alignment vertical="center"/>
    </xf>
    <xf numFmtId="0" fontId="97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14" fillId="34" borderId="10" xfId="0" applyFont="1" applyFill="1" applyBorder="1" applyAlignment="1">
      <alignment vertical="center"/>
    </xf>
    <xf numFmtId="3" fontId="8" fillId="34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vertical="center"/>
    </xf>
    <xf numFmtId="0" fontId="7" fillId="36" borderId="10" xfId="0" applyFont="1" applyFill="1" applyBorder="1" applyAlignment="1">
      <alignment vertical="center"/>
    </xf>
    <xf numFmtId="3" fontId="6" fillId="36" borderId="1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3" fillId="37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3" fontId="18" fillId="37" borderId="10" xfId="0" applyNumberFormat="1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vertical="center"/>
    </xf>
    <xf numFmtId="0" fontId="4" fillId="36" borderId="10" xfId="0" applyFont="1" applyFill="1" applyBorder="1" applyAlignment="1">
      <alignment vertical="center"/>
    </xf>
    <xf numFmtId="3" fontId="4" fillId="37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38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7" fillId="38" borderId="10" xfId="0" applyFont="1" applyFill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7" fillId="36" borderId="10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3" fontId="8" fillId="34" borderId="10" xfId="0" applyNumberFormat="1" applyFont="1" applyFill="1" applyBorder="1" applyAlignment="1">
      <alignment horizontal="right" vertical="center"/>
    </xf>
    <xf numFmtId="0" fontId="52" fillId="0" borderId="0" xfId="0" applyFont="1" applyAlignment="1">
      <alignment vertical="center"/>
    </xf>
    <xf numFmtId="0" fontId="14" fillId="24" borderId="10" xfId="0" applyFont="1" applyFill="1" applyBorder="1" applyAlignment="1">
      <alignment vertical="center"/>
    </xf>
    <xf numFmtId="183" fontId="8" fillId="24" borderId="10" xfId="0" applyNumberFormat="1" applyFont="1" applyFill="1" applyBorder="1" applyAlignment="1">
      <alignment vertical="center" wrapText="1"/>
    </xf>
    <xf numFmtId="183" fontId="6" fillId="38" borderId="10" xfId="0" applyNumberFormat="1" applyFont="1" applyFill="1" applyBorder="1" applyAlignment="1">
      <alignment vertical="center" wrapText="1"/>
    </xf>
    <xf numFmtId="0" fontId="4" fillId="37" borderId="10" xfId="0" applyFont="1" applyFill="1" applyBorder="1" applyAlignment="1">
      <alignment vertical="center"/>
    </xf>
    <xf numFmtId="183" fontId="3" fillId="37" borderId="1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7" fillId="36" borderId="10" xfId="0" applyFont="1" applyFill="1" applyBorder="1" applyAlignment="1">
      <alignment vertical="center" wrapText="1"/>
    </xf>
    <xf numFmtId="183" fontId="4" fillId="0" borderId="10" xfId="0" applyNumberFormat="1" applyFont="1" applyFill="1" applyBorder="1" applyAlignment="1">
      <alignment vertical="center" wrapText="1"/>
    </xf>
    <xf numFmtId="49" fontId="6" fillId="36" borderId="10" xfId="0" applyNumberFormat="1" applyFont="1" applyFill="1" applyBorder="1" applyAlignment="1">
      <alignment horizontal="left" vertical="center"/>
    </xf>
    <xf numFmtId="49" fontId="7" fillId="36" borderId="10" xfId="0" applyNumberFormat="1" applyFont="1" applyFill="1" applyBorder="1" applyAlignment="1">
      <alignment horizontal="center" vertical="center"/>
    </xf>
    <xf numFmtId="0" fontId="43" fillId="0" borderId="0" xfId="0" applyNumberFormat="1" applyFont="1" applyAlignment="1">
      <alignment horizontal="right" vertical="center"/>
    </xf>
    <xf numFmtId="0" fontId="43" fillId="0" borderId="0" xfId="0" applyFont="1" applyAlignment="1">
      <alignment vertical="center"/>
    </xf>
    <xf numFmtId="0" fontId="43" fillId="0" borderId="0" xfId="0" applyFont="1" applyFill="1" applyBorder="1" applyAlignment="1">
      <alignment vertical="center"/>
    </xf>
    <xf numFmtId="0" fontId="14" fillId="34" borderId="10" xfId="0" applyFont="1" applyFill="1" applyBorder="1" applyAlignment="1">
      <alignment horizontal="right" vertical="center"/>
    </xf>
    <xf numFmtId="0" fontId="7" fillId="36" borderId="10" xfId="0" applyFont="1" applyFill="1" applyBorder="1" applyAlignment="1">
      <alignment horizontal="right" vertical="center"/>
    </xf>
    <xf numFmtId="3" fontId="6" fillId="36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 vertical="center"/>
    </xf>
    <xf numFmtId="3" fontId="6" fillId="36" borderId="10" xfId="0" applyNumberFormat="1" applyFont="1" applyFill="1" applyBorder="1" applyAlignment="1">
      <alignment vertical="center"/>
    </xf>
    <xf numFmtId="3" fontId="3" fillId="37" borderId="1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0" fontId="98" fillId="40" borderId="10" xfId="0" applyFont="1" applyFill="1" applyBorder="1" applyAlignment="1">
      <alignment horizontal="center" vertical="center"/>
    </xf>
    <xf numFmtId="49" fontId="98" fillId="40" borderId="10" xfId="0" applyNumberFormat="1" applyFont="1" applyFill="1" applyBorder="1" applyAlignment="1">
      <alignment horizontal="center" vertical="center"/>
    </xf>
    <xf numFmtId="0" fontId="98" fillId="40" borderId="10" xfId="0" applyFont="1" applyFill="1" applyBorder="1" applyAlignment="1">
      <alignment/>
    </xf>
    <xf numFmtId="0" fontId="99" fillId="0" borderId="10" xfId="0" applyFont="1" applyBorder="1" applyAlignment="1">
      <alignment horizontal="center" vertical="center"/>
    </xf>
    <xf numFmtId="49" fontId="99" fillId="0" borderId="10" xfId="0" applyNumberFormat="1" applyFont="1" applyBorder="1" applyAlignment="1">
      <alignment horizontal="center" vertical="center"/>
    </xf>
    <xf numFmtId="0" fontId="99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vertical="center"/>
    </xf>
    <xf numFmtId="0" fontId="98" fillId="40" borderId="10" xfId="0" applyFont="1" applyFill="1" applyBorder="1" applyAlignment="1">
      <alignment horizontal="center" vertical="center"/>
    </xf>
    <xf numFmtId="49" fontId="98" fillId="40" borderId="10" xfId="0" applyNumberFormat="1" applyFont="1" applyFill="1" applyBorder="1" applyAlignment="1">
      <alignment horizontal="center" vertical="center"/>
    </xf>
    <xf numFmtId="0" fontId="98" fillId="40" borderId="10" xfId="0" applyFont="1" applyFill="1" applyBorder="1" applyAlignment="1">
      <alignment/>
    </xf>
    <xf numFmtId="0" fontId="3" fillId="40" borderId="10" xfId="0" applyFont="1" applyFill="1" applyBorder="1" applyAlignment="1">
      <alignment horizontal="right" vertical="center" wrapText="1"/>
    </xf>
    <xf numFmtId="0" fontId="0" fillId="23" borderId="14" xfId="0" applyFill="1" applyBorder="1" applyAlignment="1">
      <alignment/>
    </xf>
    <xf numFmtId="0" fontId="0" fillId="23" borderId="15" xfId="0" applyFill="1" applyBorder="1" applyAlignment="1">
      <alignment/>
    </xf>
    <xf numFmtId="0" fontId="0" fillId="23" borderId="16" xfId="0" applyFill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36" borderId="10" xfId="0" applyFont="1" applyFill="1" applyBorder="1" applyAlignment="1">
      <alignment vertical="center"/>
    </xf>
    <xf numFmtId="0" fontId="4" fillId="23" borderId="10" xfId="0" applyFont="1" applyFill="1" applyBorder="1" applyAlignment="1">
      <alignment horizontal="center" vertical="center" wrapText="1"/>
    </xf>
    <xf numFmtId="10" fontId="6" fillId="36" borderId="10" xfId="0" applyNumberFormat="1" applyFont="1" applyFill="1" applyBorder="1" applyAlignment="1">
      <alignment vertical="center"/>
    </xf>
    <xf numFmtId="10" fontId="3" fillId="40" borderId="10" xfId="0" applyNumberFormat="1" applyFont="1" applyFill="1" applyBorder="1" applyAlignment="1">
      <alignment vertical="center"/>
    </xf>
    <xf numFmtId="10" fontId="4" fillId="0" borderId="10" xfId="0" applyNumberFormat="1" applyFont="1" applyBorder="1" applyAlignment="1">
      <alignment vertical="center"/>
    </xf>
    <xf numFmtId="10" fontId="6" fillId="34" borderId="10" xfId="0" applyNumberFormat="1" applyFont="1" applyFill="1" applyBorder="1" applyAlignment="1">
      <alignment vertical="center"/>
    </xf>
    <xf numFmtId="0" fontId="55" fillId="0" borderId="0" xfId="0" applyFont="1" applyAlignment="1">
      <alignment/>
    </xf>
    <xf numFmtId="10" fontId="8" fillId="34" borderId="10" xfId="0" applyNumberFormat="1" applyFont="1" applyFill="1" applyBorder="1" applyAlignment="1">
      <alignment vertical="center"/>
    </xf>
    <xf numFmtId="10" fontId="4" fillId="0" borderId="10" xfId="0" applyNumberFormat="1" applyFont="1" applyFill="1" applyBorder="1" applyAlignment="1">
      <alignment vertical="center"/>
    </xf>
    <xf numFmtId="10" fontId="6" fillId="36" borderId="10" xfId="0" applyNumberFormat="1" applyFont="1" applyFill="1" applyBorder="1" applyAlignment="1">
      <alignment vertical="center"/>
    </xf>
    <xf numFmtId="10" fontId="3" fillId="40" borderId="10" xfId="0" applyNumberFormat="1" applyFont="1" applyFill="1" applyBorder="1" applyAlignment="1">
      <alignment vertical="center"/>
    </xf>
    <xf numFmtId="10" fontId="4" fillId="0" borderId="10" xfId="0" applyNumberFormat="1" applyFont="1" applyFill="1" applyBorder="1" applyAlignment="1">
      <alignment vertical="center"/>
    </xf>
    <xf numFmtId="10" fontId="0" fillId="0" borderId="10" xfId="0" applyNumberFormat="1" applyFont="1" applyBorder="1" applyAlignment="1">
      <alignment vertical="center"/>
    </xf>
    <xf numFmtId="10" fontId="0" fillId="0" borderId="10" xfId="0" applyNumberFormat="1" applyFont="1" applyFill="1" applyBorder="1" applyAlignment="1">
      <alignment vertical="center"/>
    </xf>
    <xf numFmtId="10" fontId="10" fillId="40" borderId="10" xfId="0" applyNumberFormat="1" applyFont="1" applyFill="1" applyBorder="1" applyAlignment="1">
      <alignment vertical="center"/>
    </xf>
    <xf numFmtId="10" fontId="10" fillId="0" borderId="10" xfId="0" applyNumberFormat="1" applyFont="1" applyBorder="1" applyAlignment="1">
      <alignment vertical="center"/>
    </xf>
    <xf numFmtId="10" fontId="10" fillId="41" borderId="10" xfId="0" applyNumberFormat="1" applyFont="1" applyFill="1" applyBorder="1" applyAlignment="1">
      <alignment vertical="center"/>
    </xf>
    <xf numFmtId="10" fontId="0" fillId="13" borderId="10" xfId="0" applyNumberFormat="1" applyFont="1" applyFill="1" applyBorder="1" applyAlignment="1">
      <alignment vertical="center"/>
    </xf>
    <xf numFmtId="10" fontId="0" fillId="39" borderId="10" xfId="0" applyNumberFormat="1" applyFont="1" applyFill="1" applyBorder="1" applyAlignment="1">
      <alignment vertical="center"/>
    </xf>
    <xf numFmtId="0" fontId="4" fillId="2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/>
    </xf>
    <xf numFmtId="0" fontId="4" fillId="23" borderId="10" xfId="0" applyFont="1" applyFill="1" applyBorder="1" applyAlignment="1">
      <alignment horizontal="center" vertical="center" wrapText="1"/>
    </xf>
    <xf numFmtId="0" fontId="100" fillId="0" borderId="0" xfId="0" applyFont="1" applyAlignment="1">
      <alignment vertical="center"/>
    </xf>
    <xf numFmtId="0" fontId="4" fillId="23" borderId="10" xfId="0" applyFont="1" applyFill="1" applyBorder="1" applyAlignment="1">
      <alignment horizontal="center" vertical="center" wrapText="1"/>
    </xf>
    <xf numFmtId="0" fontId="8" fillId="42" borderId="10" xfId="0" applyFont="1" applyFill="1" applyBorder="1" applyAlignment="1">
      <alignment vertical="center"/>
    </xf>
    <xf numFmtId="10" fontId="10" fillId="38" borderId="10" xfId="0" applyNumberFormat="1" applyFont="1" applyFill="1" applyBorder="1" applyAlignment="1">
      <alignment vertical="center"/>
    </xf>
    <xf numFmtId="0" fontId="4" fillId="2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97" fillId="0" borderId="0" xfId="0" applyFont="1" applyAlignment="1">
      <alignment/>
    </xf>
    <xf numFmtId="0" fontId="101" fillId="0" borderId="0" xfId="0" applyFont="1" applyAlignment="1">
      <alignment/>
    </xf>
    <xf numFmtId="0" fontId="102" fillId="0" borderId="0" xfId="0" applyFont="1" applyAlignment="1">
      <alignment/>
    </xf>
    <xf numFmtId="0" fontId="4" fillId="23" borderId="10" xfId="0" applyFont="1" applyFill="1" applyBorder="1" applyAlignment="1">
      <alignment horizontal="center" vertical="center" wrapText="1"/>
    </xf>
    <xf numFmtId="0" fontId="4" fillId="23" borderId="10" xfId="0" applyFont="1" applyFill="1" applyBorder="1" applyAlignment="1">
      <alignment horizontal="center" vertical="center" wrapText="1"/>
    </xf>
    <xf numFmtId="0" fontId="4" fillId="23" borderId="10" xfId="0" applyFont="1" applyFill="1" applyBorder="1" applyAlignment="1">
      <alignment horizontal="center" vertical="center" wrapText="1"/>
    </xf>
    <xf numFmtId="0" fontId="4" fillId="23" borderId="10" xfId="0" applyFont="1" applyFill="1" applyBorder="1" applyAlignment="1">
      <alignment horizontal="center" vertical="center" wrapText="1"/>
    </xf>
    <xf numFmtId="0" fontId="4" fillId="23" borderId="10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right" vertical="center" wrapText="1"/>
    </xf>
    <xf numFmtId="0" fontId="4" fillId="23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4" fillId="23" borderId="10" xfId="0" applyFont="1" applyFill="1" applyBorder="1" applyAlignment="1">
      <alignment horizontal="center" vertical="center" wrapText="1"/>
    </xf>
    <xf numFmtId="0" fontId="10" fillId="2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23" borderId="11" xfId="0" applyFont="1" applyFill="1" applyBorder="1" applyAlignment="1">
      <alignment horizontal="center" vertical="center" wrapText="1"/>
    </xf>
    <xf numFmtId="0" fontId="4" fillId="23" borderId="12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49" fontId="4" fillId="35" borderId="10" xfId="0" applyNumberFormat="1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vertical="center"/>
    </xf>
    <xf numFmtId="0" fontId="3" fillId="37" borderId="19" xfId="0" applyFont="1" applyFill="1" applyBorder="1" applyAlignment="1">
      <alignment vertical="center"/>
    </xf>
    <xf numFmtId="0" fontId="4" fillId="23" borderId="10" xfId="0" applyFont="1" applyFill="1" applyBorder="1" applyAlignment="1">
      <alignment vertical="center"/>
    </xf>
    <xf numFmtId="0" fontId="9" fillId="35" borderId="14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35" borderId="11" xfId="0" applyFont="1" applyFill="1" applyBorder="1" applyAlignment="1">
      <alignment horizontal="center" vertical="center" textRotation="90" wrapText="1"/>
    </xf>
    <xf numFmtId="0" fontId="0" fillId="0" borderId="12" xfId="0" applyBorder="1" applyAlignment="1">
      <alignment vertical="center" textRotation="90"/>
    </xf>
    <xf numFmtId="49" fontId="3" fillId="37" borderId="1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49" fontId="3" fillId="37" borderId="17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vertical="center" wrapText="1"/>
    </xf>
    <xf numFmtId="0" fontId="3" fillId="37" borderId="17" xfId="0" applyFont="1" applyFill="1" applyBorder="1" applyAlignment="1">
      <alignment vertical="center"/>
    </xf>
    <xf numFmtId="0" fontId="10" fillId="23" borderId="18" xfId="0" applyFont="1" applyFill="1" applyBorder="1" applyAlignment="1">
      <alignment horizontal="center" vertical="center"/>
    </xf>
    <xf numFmtId="0" fontId="10" fillId="23" borderId="19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49" fontId="8" fillId="24" borderId="10" xfId="0" applyNumberFormat="1" applyFont="1" applyFill="1" applyBorder="1" applyAlignment="1">
      <alignment horizontal="left" vertical="center"/>
    </xf>
    <xf numFmtId="0" fontId="8" fillId="24" borderId="1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36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36" borderId="17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37" borderId="10" xfId="0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10" fillId="23" borderId="10" xfId="0" applyFont="1" applyFill="1" applyBorder="1" applyAlignment="1">
      <alignment horizontal="center" vertical="center" wrapText="1"/>
    </xf>
    <xf numFmtId="0" fontId="0" fillId="23" borderId="10" xfId="0" applyFont="1" applyFill="1" applyBorder="1" applyAlignment="1">
      <alignment horizontal="center" vertical="center" wrapText="1"/>
    </xf>
    <xf numFmtId="49" fontId="53" fillId="35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7"/>
  <sheetViews>
    <sheetView view="pageBreakPreview" zoomScaleSheetLayoutView="100" zoomScalePageLayoutView="0" workbookViewId="0" topLeftCell="A31">
      <selection activeCell="P2" sqref="P2"/>
    </sheetView>
  </sheetViews>
  <sheetFormatPr defaultColWidth="9.140625" defaultRowHeight="12.75"/>
  <cols>
    <col min="1" max="1" width="7.28125" style="0" customWidth="1"/>
    <col min="2" max="2" width="8.00390625" style="0" customWidth="1"/>
    <col min="3" max="3" width="8.8515625" style="0" customWidth="1"/>
    <col min="4" max="4" width="52.28125" style="0" customWidth="1"/>
    <col min="5" max="5" width="10.28125" style="0" customWidth="1"/>
    <col min="6" max="12" width="9.8515625" style="0" hidden="1" customWidth="1"/>
    <col min="13" max="13" width="10.00390625" style="0" hidden="1" customWidth="1"/>
    <col min="14" max="15" width="9.8515625" style="0" customWidth="1"/>
    <col min="16" max="16" width="8.28125" style="0" customWidth="1"/>
  </cols>
  <sheetData>
    <row r="1" spans="1:16" s="27" customFormat="1" ht="15">
      <c r="A1" s="340" t="s">
        <v>408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2"/>
      <c r="P1" s="342"/>
    </row>
    <row r="2" spans="1:14" ht="12.75" customHeight="1">
      <c r="A2" s="181"/>
      <c r="B2" s="182"/>
      <c r="C2" s="182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s="28" customFormat="1" ht="12.75">
      <c r="A3" s="184" t="s">
        <v>60</v>
      </c>
      <c r="B3" s="186"/>
      <c r="C3" s="186"/>
      <c r="D3" s="185"/>
      <c r="E3" s="186"/>
      <c r="F3" s="186"/>
      <c r="G3" s="186"/>
      <c r="H3" s="186"/>
      <c r="I3" s="186"/>
      <c r="J3" s="186"/>
      <c r="K3" s="186"/>
      <c r="L3" s="186"/>
      <c r="M3" s="186"/>
      <c r="N3" s="186"/>
    </row>
    <row r="4" spans="1:16" s="24" customFormat="1" ht="33.75">
      <c r="A4" s="80" t="s">
        <v>153</v>
      </c>
      <c r="B4" s="80" t="s">
        <v>154</v>
      </c>
      <c r="C4" s="80" t="s">
        <v>155</v>
      </c>
      <c r="D4" s="80" t="s">
        <v>61</v>
      </c>
      <c r="E4" s="72" t="s">
        <v>370</v>
      </c>
      <c r="F4" s="323" t="s">
        <v>420</v>
      </c>
      <c r="G4" s="325" t="s">
        <v>400</v>
      </c>
      <c r="H4" s="328" t="s">
        <v>428</v>
      </c>
      <c r="I4" s="333" t="s">
        <v>438</v>
      </c>
      <c r="J4" s="334" t="s">
        <v>445</v>
      </c>
      <c r="K4" s="335" t="s">
        <v>454</v>
      </c>
      <c r="L4" s="339" t="s">
        <v>460</v>
      </c>
      <c r="M4" s="334" t="s">
        <v>465</v>
      </c>
      <c r="N4" s="72" t="s">
        <v>371</v>
      </c>
      <c r="O4" s="336" t="s">
        <v>453</v>
      </c>
      <c r="P4" s="303" t="s">
        <v>373</v>
      </c>
    </row>
    <row r="5" spans="1:16" ht="12.75">
      <c r="A5" s="81">
        <v>100</v>
      </c>
      <c r="B5" s="81"/>
      <c r="C5" s="82"/>
      <c r="D5" s="187" t="s">
        <v>62</v>
      </c>
      <c r="E5" s="154">
        <f aca="true" t="shared" si="0" ref="E5:O5">SUM(E6+E8)</f>
        <v>658292</v>
      </c>
      <c r="F5" s="154">
        <f t="shared" si="0"/>
        <v>-820</v>
      </c>
      <c r="G5" s="154">
        <f t="shared" si="0"/>
        <v>0</v>
      </c>
      <c r="H5" s="154">
        <f>SUM(H6+H8)</f>
        <v>0</v>
      </c>
      <c r="I5" s="154">
        <f>SUM(I6+I8)</f>
        <v>0</v>
      </c>
      <c r="J5" s="154">
        <f>SUM(J6+J8)</f>
        <v>0</v>
      </c>
      <c r="K5" s="154">
        <f>SUM(K6+K8)</f>
        <v>0</v>
      </c>
      <c r="L5" s="154">
        <f>SUM(L6+L8)</f>
        <v>0</v>
      </c>
      <c r="M5" s="154">
        <f t="shared" si="0"/>
        <v>0</v>
      </c>
      <c r="N5" s="154">
        <f t="shared" si="0"/>
        <v>657472</v>
      </c>
      <c r="O5" s="154">
        <f t="shared" si="0"/>
        <v>657472</v>
      </c>
      <c r="P5" s="304">
        <f aca="true" t="shared" si="1" ref="P5:P20">SUM(O5/N5)</f>
        <v>1</v>
      </c>
    </row>
    <row r="6" spans="1:16" ht="12.75">
      <c r="A6" s="83">
        <v>110</v>
      </c>
      <c r="B6" s="83"/>
      <c r="C6" s="84"/>
      <c r="D6" s="188" t="s">
        <v>69</v>
      </c>
      <c r="E6" s="99">
        <f aca="true" t="shared" si="2" ref="E6:O6">E7</f>
        <v>648992</v>
      </c>
      <c r="F6" s="99">
        <f t="shared" si="2"/>
        <v>0</v>
      </c>
      <c r="G6" s="99">
        <f t="shared" si="2"/>
        <v>0</v>
      </c>
      <c r="H6" s="99">
        <f t="shared" si="2"/>
        <v>0</v>
      </c>
      <c r="I6" s="99">
        <f t="shared" si="2"/>
        <v>0</v>
      </c>
      <c r="J6" s="99">
        <f t="shared" si="2"/>
        <v>0</v>
      </c>
      <c r="K6" s="99">
        <f t="shared" si="2"/>
        <v>0</v>
      </c>
      <c r="L6" s="99">
        <f t="shared" si="2"/>
        <v>0</v>
      </c>
      <c r="M6" s="99">
        <f t="shared" si="2"/>
        <v>0</v>
      </c>
      <c r="N6" s="99">
        <f t="shared" si="2"/>
        <v>648992</v>
      </c>
      <c r="O6" s="99">
        <f t="shared" si="2"/>
        <v>648992</v>
      </c>
      <c r="P6" s="305">
        <f t="shared" si="1"/>
        <v>1</v>
      </c>
    </row>
    <row r="7" spans="1:16" ht="12.75">
      <c r="A7" s="85"/>
      <c r="B7" s="85">
        <v>111</v>
      </c>
      <c r="C7" s="86" t="s">
        <v>31</v>
      </c>
      <c r="D7" s="189" t="s">
        <v>63</v>
      </c>
      <c r="E7" s="102">
        <v>648992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f>SUM(E7:M7)</f>
        <v>648992</v>
      </c>
      <c r="O7" s="102">
        <v>648992</v>
      </c>
      <c r="P7" s="306">
        <f t="shared" si="1"/>
        <v>1</v>
      </c>
    </row>
    <row r="8" spans="1:16" ht="12.75">
      <c r="A8" s="278">
        <v>130</v>
      </c>
      <c r="B8" s="278"/>
      <c r="C8" s="279"/>
      <c r="D8" s="280" t="s">
        <v>336</v>
      </c>
      <c r="E8" s="99">
        <f aca="true" t="shared" si="3" ref="E8:O8">E9</f>
        <v>9300</v>
      </c>
      <c r="F8" s="99">
        <f t="shared" si="3"/>
        <v>-820</v>
      </c>
      <c r="G8" s="99">
        <f t="shared" si="3"/>
        <v>0</v>
      </c>
      <c r="H8" s="99">
        <f t="shared" si="3"/>
        <v>0</v>
      </c>
      <c r="I8" s="99">
        <f t="shared" si="3"/>
        <v>0</v>
      </c>
      <c r="J8" s="99">
        <f t="shared" si="3"/>
        <v>0</v>
      </c>
      <c r="K8" s="99">
        <f t="shared" si="3"/>
        <v>0</v>
      </c>
      <c r="L8" s="99">
        <f t="shared" si="3"/>
        <v>0</v>
      </c>
      <c r="M8" s="99">
        <f t="shared" si="3"/>
        <v>0</v>
      </c>
      <c r="N8" s="99">
        <f t="shared" si="3"/>
        <v>8480</v>
      </c>
      <c r="O8" s="99">
        <f t="shared" si="3"/>
        <v>8480</v>
      </c>
      <c r="P8" s="305">
        <f t="shared" si="1"/>
        <v>1</v>
      </c>
    </row>
    <row r="9" spans="1:16" ht="12.75">
      <c r="A9" s="281"/>
      <c r="B9" s="281">
        <v>133</v>
      </c>
      <c r="C9" s="282" t="s">
        <v>32</v>
      </c>
      <c r="D9" s="283" t="s">
        <v>337</v>
      </c>
      <c r="E9" s="102">
        <v>9300</v>
      </c>
      <c r="F9" s="102">
        <v>-820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f>SUM(E9:M9)</f>
        <v>8480</v>
      </c>
      <c r="O9" s="102">
        <v>8480</v>
      </c>
      <c r="P9" s="306">
        <f t="shared" si="1"/>
        <v>1</v>
      </c>
    </row>
    <row r="10" spans="1:16" ht="12.75">
      <c r="A10" s="81">
        <v>200</v>
      </c>
      <c r="B10" s="81"/>
      <c r="C10" s="82"/>
      <c r="D10" s="187" t="s">
        <v>64</v>
      </c>
      <c r="E10" s="190">
        <f aca="true" t="shared" si="4" ref="E10:O10">E11+E21+E44+E46</f>
        <v>313229</v>
      </c>
      <c r="F10" s="190">
        <f t="shared" si="4"/>
        <v>0</v>
      </c>
      <c r="G10" s="190">
        <f t="shared" si="4"/>
        <v>11500</v>
      </c>
      <c r="H10" s="190">
        <f>H11+H21+H44+H46</f>
        <v>0</v>
      </c>
      <c r="I10" s="190">
        <f>I11+I21+I44+I46</f>
        <v>290</v>
      </c>
      <c r="J10" s="190">
        <f>J11+J21+J44+J46</f>
        <v>0</v>
      </c>
      <c r="K10" s="190">
        <f>K11+K21+K44+K46</f>
        <v>4112</v>
      </c>
      <c r="L10" s="190">
        <f>L11+L21+L44+L46</f>
        <v>0</v>
      </c>
      <c r="M10" s="190">
        <f t="shared" si="4"/>
        <v>0</v>
      </c>
      <c r="N10" s="190">
        <f t="shared" si="4"/>
        <v>329131</v>
      </c>
      <c r="O10" s="190">
        <f t="shared" si="4"/>
        <v>331870</v>
      </c>
      <c r="P10" s="304">
        <f t="shared" si="1"/>
        <v>1.0083219143745197</v>
      </c>
    </row>
    <row r="11" spans="1:16" ht="12.75" customHeight="1">
      <c r="A11" s="83">
        <v>210</v>
      </c>
      <c r="B11" s="83"/>
      <c r="C11" s="84"/>
      <c r="D11" s="188" t="s">
        <v>71</v>
      </c>
      <c r="E11" s="120">
        <f aca="true" t="shared" si="5" ref="E11:O11">E12</f>
        <v>43170</v>
      </c>
      <c r="F11" s="120">
        <f t="shared" si="5"/>
        <v>0</v>
      </c>
      <c r="G11" s="120">
        <f t="shared" si="5"/>
        <v>0</v>
      </c>
      <c r="H11" s="120">
        <f t="shared" si="5"/>
        <v>0</v>
      </c>
      <c r="I11" s="120">
        <f t="shared" si="5"/>
        <v>0</v>
      </c>
      <c r="J11" s="120">
        <f t="shared" si="5"/>
        <v>0</v>
      </c>
      <c r="K11" s="120">
        <f t="shared" si="5"/>
        <v>1473</v>
      </c>
      <c r="L11" s="120">
        <f t="shared" si="5"/>
        <v>0</v>
      </c>
      <c r="M11" s="120">
        <f t="shared" si="5"/>
        <v>0</v>
      </c>
      <c r="N11" s="120">
        <f t="shared" si="5"/>
        <v>44643</v>
      </c>
      <c r="O11" s="120">
        <f t="shared" si="5"/>
        <v>44360</v>
      </c>
      <c r="P11" s="305">
        <f t="shared" si="1"/>
        <v>0.9936608202853751</v>
      </c>
    </row>
    <row r="12" spans="1:16" ht="12.75">
      <c r="A12" s="83"/>
      <c r="B12" s="83">
        <v>212</v>
      </c>
      <c r="C12" s="84"/>
      <c r="D12" s="188" t="s">
        <v>70</v>
      </c>
      <c r="E12" s="99">
        <f aca="true" t="shared" si="6" ref="E12:O12">SUM(E13:E20)</f>
        <v>43170</v>
      </c>
      <c r="F12" s="99">
        <f t="shared" si="6"/>
        <v>0</v>
      </c>
      <c r="G12" s="99">
        <f t="shared" si="6"/>
        <v>0</v>
      </c>
      <c r="H12" s="99">
        <f>SUM(H13:H20)</f>
        <v>0</v>
      </c>
      <c r="I12" s="99">
        <f>SUM(I13:I20)</f>
        <v>0</v>
      </c>
      <c r="J12" s="99">
        <f>SUM(J13:J20)</f>
        <v>0</v>
      </c>
      <c r="K12" s="99">
        <f>SUM(K13:K20)</f>
        <v>1473</v>
      </c>
      <c r="L12" s="99">
        <f>SUM(L13:L20)</f>
        <v>0</v>
      </c>
      <c r="M12" s="99">
        <f t="shared" si="6"/>
        <v>0</v>
      </c>
      <c r="N12" s="99">
        <f t="shared" si="6"/>
        <v>44643</v>
      </c>
      <c r="O12" s="99">
        <f t="shared" si="6"/>
        <v>44360</v>
      </c>
      <c r="P12" s="305">
        <f t="shared" si="1"/>
        <v>0.9936608202853751</v>
      </c>
    </row>
    <row r="13" spans="1:16" ht="12.75">
      <c r="A13" s="85"/>
      <c r="B13" s="85"/>
      <c r="C13" s="86" t="s">
        <v>32</v>
      </c>
      <c r="D13" s="189" t="s">
        <v>132</v>
      </c>
      <c r="E13" s="102">
        <v>2379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f aca="true" t="shared" si="7" ref="N13:N20">SUM(E13:M13)</f>
        <v>2379</v>
      </c>
      <c r="O13" s="102">
        <v>2379</v>
      </c>
      <c r="P13" s="306">
        <f t="shared" si="1"/>
        <v>1</v>
      </c>
    </row>
    <row r="14" spans="1:16" ht="12.75">
      <c r="A14" s="85"/>
      <c r="B14" s="85"/>
      <c r="C14" s="86" t="s">
        <v>33</v>
      </c>
      <c r="D14" s="189" t="s">
        <v>65</v>
      </c>
      <c r="E14" s="102">
        <v>1480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503</v>
      </c>
      <c r="L14" s="102">
        <v>0</v>
      </c>
      <c r="M14" s="102">
        <v>0</v>
      </c>
      <c r="N14" s="102">
        <f t="shared" si="7"/>
        <v>1983</v>
      </c>
      <c r="O14" s="102">
        <v>1983</v>
      </c>
      <c r="P14" s="306">
        <f t="shared" si="1"/>
        <v>1</v>
      </c>
    </row>
    <row r="15" spans="1:16" ht="12.75">
      <c r="A15" s="85"/>
      <c r="B15" s="85"/>
      <c r="C15" s="86" t="s">
        <v>33</v>
      </c>
      <c r="D15" s="114" t="s">
        <v>347</v>
      </c>
      <c r="E15" s="102">
        <v>1476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122</v>
      </c>
      <c r="L15" s="102">
        <v>0</v>
      </c>
      <c r="M15" s="102">
        <v>0</v>
      </c>
      <c r="N15" s="102">
        <f t="shared" si="7"/>
        <v>1598</v>
      </c>
      <c r="O15" s="102">
        <v>1598</v>
      </c>
      <c r="P15" s="306">
        <f t="shared" si="1"/>
        <v>1</v>
      </c>
    </row>
    <row r="16" spans="1:16" ht="12.75">
      <c r="A16" s="85"/>
      <c r="B16" s="85"/>
      <c r="C16" s="79" t="s">
        <v>31</v>
      </c>
      <c r="D16" s="114" t="s">
        <v>459</v>
      </c>
      <c r="E16" s="102">
        <v>800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-712</v>
      </c>
      <c r="L16" s="102">
        <v>0</v>
      </c>
      <c r="M16" s="102">
        <v>0</v>
      </c>
      <c r="N16" s="102">
        <f t="shared" si="7"/>
        <v>88</v>
      </c>
      <c r="O16" s="102">
        <v>88</v>
      </c>
      <c r="P16" s="306">
        <f t="shared" si="1"/>
        <v>1</v>
      </c>
    </row>
    <row r="17" spans="1:16" ht="12.75">
      <c r="A17" s="85"/>
      <c r="B17" s="85"/>
      <c r="C17" s="79" t="s">
        <v>31</v>
      </c>
      <c r="D17" s="189" t="s">
        <v>66</v>
      </c>
      <c r="E17" s="102">
        <v>21035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f>SUM(E17:M17)</f>
        <v>21035</v>
      </c>
      <c r="O17" s="102">
        <v>19246</v>
      </c>
      <c r="P17" s="306">
        <f>SUM(O17/N17)</f>
        <v>0.9149512716900404</v>
      </c>
    </row>
    <row r="18" spans="1:16" ht="12.75">
      <c r="A18" s="85"/>
      <c r="B18" s="85"/>
      <c r="C18" s="79" t="s">
        <v>31</v>
      </c>
      <c r="D18" s="189" t="s">
        <v>380</v>
      </c>
      <c r="E18" s="102">
        <v>6000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f>SUM(E18:M18)</f>
        <v>6000</v>
      </c>
      <c r="O18" s="102">
        <v>6960</v>
      </c>
      <c r="P18" s="306">
        <f>SUM(O18/N18)</f>
        <v>1.16</v>
      </c>
    </row>
    <row r="19" spans="1:16" ht="12.75">
      <c r="A19" s="85"/>
      <c r="B19" s="85"/>
      <c r="C19" s="79" t="s">
        <v>35</v>
      </c>
      <c r="D19" s="114" t="s">
        <v>458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141</v>
      </c>
      <c r="L19" s="102">
        <v>0</v>
      </c>
      <c r="M19" s="102">
        <v>0</v>
      </c>
      <c r="N19" s="102">
        <f>SUM(E19:M19)</f>
        <v>141</v>
      </c>
      <c r="O19" s="102">
        <v>141</v>
      </c>
      <c r="P19" s="306">
        <f>SUM(O19/N19)</f>
        <v>1</v>
      </c>
    </row>
    <row r="20" spans="1:16" ht="12.75">
      <c r="A20" s="85"/>
      <c r="B20" s="85"/>
      <c r="C20" s="79" t="s">
        <v>35</v>
      </c>
      <c r="D20" s="189" t="s">
        <v>381</v>
      </c>
      <c r="E20" s="102">
        <v>10000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1419</v>
      </c>
      <c r="L20" s="102">
        <v>0</v>
      </c>
      <c r="M20" s="102">
        <v>0</v>
      </c>
      <c r="N20" s="102">
        <f t="shared" si="7"/>
        <v>11419</v>
      </c>
      <c r="O20" s="102">
        <v>11965</v>
      </c>
      <c r="P20" s="306">
        <f t="shared" si="1"/>
        <v>1.0478150451002715</v>
      </c>
    </row>
    <row r="21" spans="1:16" s="20" customFormat="1" ht="12.75" customHeight="1">
      <c r="A21" s="83">
        <v>220</v>
      </c>
      <c r="B21" s="83"/>
      <c r="C21" s="84"/>
      <c r="D21" s="188" t="s">
        <v>72</v>
      </c>
      <c r="E21" s="99">
        <f aca="true" t="shared" si="8" ref="E21:O21">E22+E30+E32</f>
        <v>239330</v>
      </c>
      <c r="F21" s="99">
        <f t="shared" si="8"/>
        <v>0</v>
      </c>
      <c r="G21" s="99">
        <f t="shared" si="8"/>
        <v>8000</v>
      </c>
      <c r="H21" s="99">
        <f>H22+H30+H32</f>
        <v>0</v>
      </c>
      <c r="I21" s="99">
        <f>I22+I30+I32</f>
        <v>0</v>
      </c>
      <c r="J21" s="99">
        <f>J22+J30+J32</f>
        <v>0</v>
      </c>
      <c r="K21" s="99">
        <f>K22+K30+K32</f>
        <v>2639</v>
      </c>
      <c r="L21" s="99">
        <f>L22+L30+L32</f>
        <v>0</v>
      </c>
      <c r="M21" s="99">
        <f t="shared" si="8"/>
        <v>0</v>
      </c>
      <c r="N21" s="99">
        <f t="shared" si="8"/>
        <v>249969</v>
      </c>
      <c r="O21" s="99">
        <f t="shared" si="8"/>
        <v>248388</v>
      </c>
      <c r="P21" s="305">
        <f aca="true" t="shared" si="9" ref="P21:P29">SUM(O21/N21)</f>
        <v>0.9936752157267501</v>
      </c>
    </row>
    <row r="22" spans="1:16" ht="12.75">
      <c r="A22" s="83"/>
      <c r="B22" s="83">
        <v>221</v>
      </c>
      <c r="C22" s="84"/>
      <c r="D22" s="188" t="s">
        <v>73</v>
      </c>
      <c r="E22" s="99">
        <f aca="true" t="shared" si="10" ref="E22:O22">SUM(E23:E29)</f>
        <v>21750</v>
      </c>
      <c r="F22" s="99">
        <f t="shared" si="10"/>
        <v>0</v>
      </c>
      <c r="G22" s="99">
        <f t="shared" si="10"/>
        <v>0</v>
      </c>
      <c r="H22" s="99">
        <f>SUM(H23:H29)</f>
        <v>0</v>
      </c>
      <c r="I22" s="99">
        <f>SUM(I23:I29)</f>
        <v>750</v>
      </c>
      <c r="J22" s="99">
        <f>SUM(J23:J29)</f>
        <v>0</v>
      </c>
      <c r="K22" s="99">
        <f>SUM(K23:K29)</f>
        <v>0</v>
      </c>
      <c r="L22" s="99">
        <f>SUM(L23:L29)</f>
        <v>0</v>
      </c>
      <c r="M22" s="99">
        <f t="shared" si="10"/>
        <v>0</v>
      </c>
      <c r="N22" s="99">
        <f t="shared" si="10"/>
        <v>22500</v>
      </c>
      <c r="O22" s="99">
        <f t="shared" si="10"/>
        <v>22546</v>
      </c>
      <c r="P22" s="305">
        <f t="shared" si="9"/>
        <v>1.0020444444444445</v>
      </c>
    </row>
    <row r="23" spans="1:16" ht="12.75">
      <c r="A23" s="85"/>
      <c r="B23" s="85"/>
      <c r="C23" s="86" t="s">
        <v>35</v>
      </c>
      <c r="D23" s="189" t="s">
        <v>108</v>
      </c>
      <c r="E23" s="122">
        <v>1000</v>
      </c>
      <c r="F23" s="122">
        <v>0</v>
      </c>
      <c r="G23" s="122">
        <v>0</v>
      </c>
      <c r="H23" s="122">
        <v>0</v>
      </c>
      <c r="I23" s="122">
        <v>0</v>
      </c>
      <c r="J23" s="122">
        <v>0</v>
      </c>
      <c r="K23" s="122">
        <v>0</v>
      </c>
      <c r="L23" s="122">
        <v>0</v>
      </c>
      <c r="M23" s="122">
        <v>0</v>
      </c>
      <c r="N23" s="102">
        <f aca="true" t="shared" si="11" ref="N23:N28">SUM(E23:M23)</f>
        <v>1000</v>
      </c>
      <c r="O23" s="122">
        <v>905</v>
      </c>
      <c r="P23" s="306">
        <f t="shared" si="9"/>
        <v>0.905</v>
      </c>
    </row>
    <row r="24" spans="1:16" ht="12.75">
      <c r="A24" s="85"/>
      <c r="B24" s="85"/>
      <c r="C24" s="86" t="s">
        <v>35</v>
      </c>
      <c r="D24" s="189" t="s">
        <v>119</v>
      </c>
      <c r="E24" s="122">
        <v>500</v>
      </c>
      <c r="F24" s="122">
        <v>0</v>
      </c>
      <c r="G24" s="122">
        <v>0</v>
      </c>
      <c r="H24" s="122">
        <v>0</v>
      </c>
      <c r="I24" s="122">
        <v>0</v>
      </c>
      <c r="J24" s="122">
        <v>0</v>
      </c>
      <c r="K24" s="122">
        <v>0</v>
      </c>
      <c r="L24" s="122">
        <v>0</v>
      </c>
      <c r="M24" s="122">
        <v>0</v>
      </c>
      <c r="N24" s="102">
        <f t="shared" si="11"/>
        <v>500</v>
      </c>
      <c r="O24" s="122">
        <v>300</v>
      </c>
      <c r="P24" s="306">
        <f t="shared" si="9"/>
        <v>0.6</v>
      </c>
    </row>
    <row r="25" spans="1:16" ht="12.75">
      <c r="A25" s="85"/>
      <c r="B25" s="85"/>
      <c r="C25" s="86" t="s">
        <v>35</v>
      </c>
      <c r="D25" s="189" t="s">
        <v>382</v>
      </c>
      <c r="E25" s="122">
        <v>19500</v>
      </c>
      <c r="F25" s="122">
        <v>0</v>
      </c>
      <c r="G25" s="122">
        <v>0</v>
      </c>
      <c r="H25" s="122">
        <v>0</v>
      </c>
      <c r="I25" s="122">
        <v>0</v>
      </c>
      <c r="J25" s="122">
        <v>0</v>
      </c>
      <c r="K25" s="122">
        <v>0</v>
      </c>
      <c r="L25" s="122">
        <v>0</v>
      </c>
      <c r="M25" s="122">
        <v>0</v>
      </c>
      <c r="N25" s="102">
        <f t="shared" si="11"/>
        <v>19500</v>
      </c>
      <c r="O25" s="122">
        <v>19965</v>
      </c>
      <c r="P25" s="306">
        <f t="shared" si="9"/>
        <v>1.0238461538461539</v>
      </c>
    </row>
    <row r="26" spans="1:16" ht="12.75">
      <c r="A26" s="85"/>
      <c r="B26" s="85"/>
      <c r="C26" s="86" t="s">
        <v>35</v>
      </c>
      <c r="D26" s="189" t="s">
        <v>301</v>
      </c>
      <c r="E26" s="122">
        <v>150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122">
        <v>0</v>
      </c>
      <c r="M26" s="122">
        <v>0</v>
      </c>
      <c r="N26" s="102">
        <f t="shared" si="11"/>
        <v>150</v>
      </c>
      <c r="O26" s="122">
        <v>139</v>
      </c>
      <c r="P26" s="306">
        <f t="shared" si="9"/>
        <v>0.9266666666666666</v>
      </c>
    </row>
    <row r="27" spans="1:16" ht="12.75">
      <c r="A27" s="85"/>
      <c r="B27" s="85"/>
      <c r="C27" s="86" t="s">
        <v>35</v>
      </c>
      <c r="D27" s="189" t="s">
        <v>190</v>
      </c>
      <c r="E27" s="122">
        <v>450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02">
        <f t="shared" si="11"/>
        <v>450</v>
      </c>
      <c r="O27" s="122">
        <v>399</v>
      </c>
      <c r="P27" s="306">
        <f t="shared" si="9"/>
        <v>0.8866666666666667</v>
      </c>
    </row>
    <row r="28" spans="1:16" ht="12.75">
      <c r="A28" s="85"/>
      <c r="B28" s="85"/>
      <c r="C28" s="86" t="s">
        <v>35</v>
      </c>
      <c r="D28" s="189" t="s">
        <v>334</v>
      </c>
      <c r="E28" s="122">
        <v>150</v>
      </c>
      <c r="F28" s="122">
        <v>0</v>
      </c>
      <c r="G28" s="122">
        <v>0</v>
      </c>
      <c r="H28" s="122">
        <v>0</v>
      </c>
      <c r="I28" s="122">
        <v>0</v>
      </c>
      <c r="J28" s="122">
        <v>0</v>
      </c>
      <c r="K28" s="122">
        <v>0</v>
      </c>
      <c r="L28" s="122">
        <v>0</v>
      </c>
      <c r="M28" s="122">
        <v>0</v>
      </c>
      <c r="N28" s="102">
        <f t="shared" si="11"/>
        <v>150</v>
      </c>
      <c r="O28" s="122">
        <v>184</v>
      </c>
      <c r="P28" s="306">
        <f t="shared" si="9"/>
        <v>1.2266666666666666</v>
      </c>
    </row>
    <row r="29" spans="1:16" ht="12.75">
      <c r="A29" s="85"/>
      <c r="B29" s="85"/>
      <c r="C29" s="86" t="s">
        <v>35</v>
      </c>
      <c r="D29" s="189" t="s">
        <v>425</v>
      </c>
      <c r="E29" s="122">
        <v>0</v>
      </c>
      <c r="F29" s="122">
        <v>0</v>
      </c>
      <c r="G29" s="122">
        <v>0</v>
      </c>
      <c r="H29" s="122">
        <v>0</v>
      </c>
      <c r="I29" s="122">
        <v>750</v>
      </c>
      <c r="J29" s="122">
        <v>0</v>
      </c>
      <c r="K29" s="122">
        <v>0</v>
      </c>
      <c r="L29" s="122">
        <v>0</v>
      </c>
      <c r="M29" s="122">
        <v>0</v>
      </c>
      <c r="N29" s="102">
        <f>SUM(E29:M29)</f>
        <v>750</v>
      </c>
      <c r="O29" s="122">
        <v>654</v>
      </c>
      <c r="P29" s="306">
        <f t="shared" si="9"/>
        <v>0.872</v>
      </c>
    </row>
    <row r="30" spans="1:16" ht="12.75">
      <c r="A30" s="83"/>
      <c r="B30" s="83">
        <v>222</v>
      </c>
      <c r="C30" s="84"/>
      <c r="D30" s="188" t="s">
        <v>4</v>
      </c>
      <c r="E30" s="99">
        <f aca="true" t="shared" si="12" ref="E30:O30">E31</f>
        <v>510</v>
      </c>
      <c r="F30" s="99">
        <f t="shared" si="12"/>
        <v>0</v>
      </c>
      <c r="G30" s="99">
        <f t="shared" si="12"/>
        <v>0</v>
      </c>
      <c r="H30" s="99">
        <f t="shared" si="12"/>
        <v>0</v>
      </c>
      <c r="I30" s="99">
        <f t="shared" si="12"/>
        <v>0</v>
      </c>
      <c r="J30" s="99">
        <f t="shared" si="12"/>
        <v>0</v>
      </c>
      <c r="K30" s="99">
        <f t="shared" si="12"/>
        <v>226</v>
      </c>
      <c r="L30" s="99">
        <f t="shared" si="12"/>
        <v>0</v>
      </c>
      <c r="M30" s="99">
        <f t="shared" si="12"/>
        <v>0</v>
      </c>
      <c r="N30" s="99">
        <f t="shared" si="12"/>
        <v>736</v>
      </c>
      <c r="O30" s="99">
        <f t="shared" si="12"/>
        <v>766</v>
      </c>
      <c r="P30" s="305">
        <f>SUM(O30/N30)</f>
        <v>1.0407608695652173</v>
      </c>
    </row>
    <row r="31" spans="1:16" ht="12.75">
      <c r="A31" s="85"/>
      <c r="B31" s="85"/>
      <c r="C31" s="86" t="s">
        <v>31</v>
      </c>
      <c r="D31" s="189" t="s">
        <v>5</v>
      </c>
      <c r="E31" s="102">
        <v>510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226</v>
      </c>
      <c r="L31" s="102">
        <v>0</v>
      </c>
      <c r="M31" s="102">
        <v>0</v>
      </c>
      <c r="N31" s="102">
        <f>SUM(E31:M31)</f>
        <v>736</v>
      </c>
      <c r="O31" s="102">
        <v>766</v>
      </c>
      <c r="P31" s="306">
        <f>SUM(O31/N31)</f>
        <v>1.0407608695652173</v>
      </c>
    </row>
    <row r="32" spans="1:16" ht="12.75">
      <c r="A32" s="83"/>
      <c r="B32" s="87">
        <v>223</v>
      </c>
      <c r="C32" s="88"/>
      <c r="D32" s="188" t="s">
        <v>6</v>
      </c>
      <c r="E32" s="99">
        <f aca="true" t="shared" si="13" ref="E32:O32">SUM(E33:E43)</f>
        <v>217070</v>
      </c>
      <c r="F32" s="99">
        <f t="shared" si="13"/>
        <v>0</v>
      </c>
      <c r="G32" s="99">
        <f t="shared" si="13"/>
        <v>8000</v>
      </c>
      <c r="H32" s="99">
        <f>SUM(H33:H43)</f>
        <v>0</v>
      </c>
      <c r="I32" s="99">
        <f>SUM(I33:I43)</f>
        <v>-750</v>
      </c>
      <c r="J32" s="99">
        <f>SUM(J33:J43)</f>
        <v>0</v>
      </c>
      <c r="K32" s="99">
        <f>SUM(K33:K43)</f>
        <v>2413</v>
      </c>
      <c r="L32" s="99">
        <f>SUM(L33:L43)</f>
        <v>0</v>
      </c>
      <c r="M32" s="99">
        <f t="shared" si="13"/>
        <v>0</v>
      </c>
      <c r="N32" s="99">
        <f t="shared" si="13"/>
        <v>226733</v>
      </c>
      <c r="O32" s="99">
        <f t="shared" si="13"/>
        <v>225076</v>
      </c>
      <c r="P32" s="305">
        <f>SUM(O32/N32)</f>
        <v>0.9926918445925383</v>
      </c>
    </row>
    <row r="33" spans="1:16" ht="12.75">
      <c r="A33" s="85"/>
      <c r="B33" s="89"/>
      <c r="C33" s="90" t="s">
        <v>32</v>
      </c>
      <c r="D33" s="189" t="s">
        <v>418</v>
      </c>
      <c r="E33" s="102">
        <v>750</v>
      </c>
      <c r="F33" s="102">
        <v>0</v>
      </c>
      <c r="G33" s="102">
        <v>0</v>
      </c>
      <c r="H33" s="102">
        <v>0</v>
      </c>
      <c r="I33" s="102">
        <v>-750</v>
      </c>
      <c r="J33" s="102">
        <v>0</v>
      </c>
      <c r="K33" s="102">
        <v>0</v>
      </c>
      <c r="L33" s="102">
        <v>0</v>
      </c>
      <c r="M33" s="102">
        <v>0</v>
      </c>
      <c r="N33" s="102">
        <f>SUM(E33:M33)</f>
        <v>0</v>
      </c>
      <c r="O33" s="102">
        <v>0</v>
      </c>
      <c r="P33" s="306">
        <v>0</v>
      </c>
    </row>
    <row r="34" spans="1:16" ht="12.75">
      <c r="A34" s="85"/>
      <c r="B34" s="89"/>
      <c r="C34" s="90" t="s">
        <v>32</v>
      </c>
      <c r="D34" s="189" t="s">
        <v>183</v>
      </c>
      <c r="E34" s="102">
        <v>680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f aca="true" t="shared" si="14" ref="N34:N41">SUM(E34:M34)</f>
        <v>680</v>
      </c>
      <c r="O34" s="102">
        <v>30</v>
      </c>
      <c r="P34" s="306">
        <f aca="true" t="shared" si="15" ref="P34:P41">SUM(O34/N34)</f>
        <v>0.04411764705882353</v>
      </c>
    </row>
    <row r="35" spans="1:16" ht="12.75">
      <c r="A35" s="85"/>
      <c r="B35" s="89"/>
      <c r="C35" s="90" t="s">
        <v>32</v>
      </c>
      <c r="D35" s="189" t="s">
        <v>184</v>
      </c>
      <c r="E35" s="102">
        <v>65000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-274</v>
      </c>
      <c r="L35" s="102">
        <v>0</v>
      </c>
      <c r="M35" s="102">
        <v>0</v>
      </c>
      <c r="N35" s="102">
        <f t="shared" si="14"/>
        <v>64726</v>
      </c>
      <c r="O35" s="102">
        <v>64288</v>
      </c>
      <c r="P35" s="306">
        <f t="shared" si="15"/>
        <v>0.9932330130086827</v>
      </c>
    </row>
    <row r="36" spans="1:16" ht="12.75">
      <c r="A36" s="85"/>
      <c r="B36" s="89"/>
      <c r="C36" s="90" t="s">
        <v>32</v>
      </c>
      <c r="D36" s="189" t="s">
        <v>185</v>
      </c>
      <c r="E36" s="102">
        <v>88500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102">
        <v>3767</v>
      </c>
      <c r="L36" s="102">
        <v>0</v>
      </c>
      <c r="M36" s="102">
        <v>0</v>
      </c>
      <c r="N36" s="102">
        <f t="shared" si="14"/>
        <v>92267</v>
      </c>
      <c r="O36" s="102">
        <v>94093</v>
      </c>
      <c r="P36" s="306">
        <f t="shared" si="15"/>
        <v>1.0197903909306687</v>
      </c>
    </row>
    <row r="37" spans="1:16" ht="12.75">
      <c r="A37" s="85"/>
      <c r="B37" s="89"/>
      <c r="C37" s="90" t="s">
        <v>32</v>
      </c>
      <c r="D37" s="189" t="s">
        <v>186</v>
      </c>
      <c r="E37" s="102">
        <v>1300</v>
      </c>
      <c r="F37" s="102">
        <v>0</v>
      </c>
      <c r="G37" s="102">
        <v>0</v>
      </c>
      <c r="H37" s="102">
        <v>0</v>
      </c>
      <c r="I37" s="102">
        <v>0</v>
      </c>
      <c r="J37" s="102">
        <v>0</v>
      </c>
      <c r="K37" s="102">
        <v>0</v>
      </c>
      <c r="L37" s="102">
        <v>0</v>
      </c>
      <c r="M37" s="102">
        <v>0</v>
      </c>
      <c r="N37" s="102">
        <f t="shared" si="14"/>
        <v>1300</v>
      </c>
      <c r="O37" s="102">
        <v>1188</v>
      </c>
      <c r="P37" s="306">
        <f t="shared" si="15"/>
        <v>0.9138461538461539</v>
      </c>
    </row>
    <row r="38" spans="1:16" ht="12.75">
      <c r="A38" s="85"/>
      <c r="B38" s="89"/>
      <c r="C38" s="90" t="s">
        <v>32</v>
      </c>
      <c r="D38" s="189" t="s">
        <v>187</v>
      </c>
      <c r="E38" s="102">
        <v>5766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2">
        <v>0</v>
      </c>
      <c r="M38" s="102">
        <v>0</v>
      </c>
      <c r="N38" s="102">
        <f t="shared" si="14"/>
        <v>5766</v>
      </c>
      <c r="O38" s="102">
        <v>4617</v>
      </c>
      <c r="P38" s="306">
        <f t="shared" si="15"/>
        <v>0.8007284079084287</v>
      </c>
    </row>
    <row r="39" spans="1:16" ht="12.75">
      <c r="A39" s="85"/>
      <c r="B39" s="89"/>
      <c r="C39" s="90" t="s">
        <v>32</v>
      </c>
      <c r="D39" s="114" t="s">
        <v>188</v>
      </c>
      <c r="E39" s="102">
        <v>3350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-1190</v>
      </c>
      <c r="L39" s="102">
        <v>0</v>
      </c>
      <c r="M39" s="102">
        <v>0</v>
      </c>
      <c r="N39" s="102">
        <f t="shared" si="14"/>
        <v>2160</v>
      </c>
      <c r="O39" s="102">
        <v>2160</v>
      </c>
      <c r="P39" s="306">
        <f t="shared" si="15"/>
        <v>1</v>
      </c>
    </row>
    <row r="40" spans="1:16" ht="12.75">
      <c r="A40" s="85"/>
      <c r="B40" s="89"/>
      <c r="C40" s="90" t="s">
        <v>32</v>
      </c>
      <c r="D40" s="114" t="s">
        <v>189</v>
      </c>
      <c r="E40" s="102">
        <v>100</v>
      </c>
      <c r="F40" s="102">
        <v>0</v>
      </c>
      <c r="G40" s="102">
        <v>0</v>
      </c>
      <c r="H40" s="102">
        <v>0</v>
      </c>
      <c r="I40" s="102">
        <v>0</v>
      </c>
      <c r="J40" s="102">
        <v>0</v>
      </c>
      <c r="K40" s="102">
        <v>121</v>
      </c>
      <c r="L40" s="102">
        <v>0</v>
      </c>
      <c r="M40" s="102">
        <v>0</v>
      </c>
      <c r="N40" s="102">
        <f t="shared" si="14"/>
        <v>221</v>
      </c>
      <c r="O40" s="102">
        <v>221</v>
      </c>
      <c r="P40" s="306">
        <f t="shared" si="15"/>
        <v>1</v>
      </c>
    </row>
    <row r="41" spans="1:16" ht="12.75">
      <c r="A41" s="85"/>
      <c r="B41" s="89"/>
      <c r="C41" s="90" t="s">
        <v>32</v>
      </c>
      <c r="D41" s="114" t="s">
        <v>218</v>
      </c>
      <c r="E41" s="102">
        <v>550</v>
      </c>
      <c r="F41" s="102">
        <v>0</v>
      </c>
      <c r="G41" s="102">
        <v>0</v>
      </c>
      <c r="H41" s="102">
        <v>0</v>
      </c>
      <c r="I41" s="102">
        <v>0</v>
      </c>
      <c r="J41" s="102">
        <v>0</v>
      </c>
      <c r="K41" s="102">
        <v>-11</v>
      </c>
      <c r="L41" s="102">
        <v>0</v>
      </c>
      <c r="M41" s="102">
        <v>0</v>
      </c>
      <c r="N41" s="102">
        <f t="shared" si="14"/>
        <v>539</v>
      </c>
      <c r="O41" s="102">
        <v>539</v>
      </c>
      <c r="P41" s="306">
        <f t="shared" si="15"/>
        <v>1</v>
      </c>
    </row>
    <row r="42" spans="1:16" ht="12.75">
      <c r="A42" s="85"/>
      <c r="B42" s="89"/>
      <c r="C42" s="90" t="s">
        <v>31</v>
      </c>
      <c r="D42" s="189" t="s">
        <v>159</v>
      </c>
      <c r="E42" s="102">
        <v>31574</v>
      </c>
      <c r="F42" s="102">
        <v>0</v>
      </c>
      <c r="G42" s="102">
        <v>0</v>
      </c>
      <c r="H42" s="102">
        <v>0</v>
      </c>
      <c r="I42" s="102">
        <v>0</v>
      </c>
      <c r="J42" s="102">
        <v>0</v>
      </c>
      <c r="K42" s="102">
        <v>0</v>
      </c>
      <c r="L42" s="102">
        <v>0</v>
      </c>
      <c r="M42" s="102">
        <v>0</v>
      </c>
      <c r="N42" s="102">
        <f>SUM(E42:M42)</f>
        <v>31574</v>
      </c>
      <c r="O42" s="102">
        <v>31122</v>
      </c>
      <c r="P42" s="306">
        <f>SUM(O42/N42)</f>
        <v>0.9856844238930765</v>
      </c>
    </row>
    <row r="43" spans="1:16" ht="12.75">
      <c r="A43" s="85"/>
      <c r="B43" s="85"/>
      <c r="C43" s="86" t="s">
        <v>31</v>
      </c>
      <c r="D43" s="189" t="s">
        <v>160</v>
      </c>
      <c r="E43" s="102">
        <v>19500</v>
      </c>
      <c r="F43" s="102">
        <v>0</v>
      </c>
      <c r="G43" s="102">
        <v>8000</v>
      </c>
      <c r="H43" s="102">
        <v>0</v>
      </c>
      <c r="I43" s="102">
        <v>0</v>
      </c>
      <c r="J43" s="102">
        <v>0</v>
      </c>
      <c r="K43" s="102">
        <v>0</v>
      </c>
      <c r="L43" s="102">
        <v>0</v>
      </c>
      <c r="M43" s="102">
        <v>0</v>
      </c>
      <c r="N43" s="102">
        <f>SUM(E43:M43)</f>
        <v>27500</v>
      </c>
      <c r="O43" s="102">
        <v>26818</v>
      </c>
      <c r="P43" s="306">
        <f>SUM(O43/N43)</f>
        <v>0.9752</v>
      </c>
    </row>
    <row r="44" spans="1:16" s="19" customFormat="1" ht="12.75">
      <c r="A44" s="75">
        <v>240</v>
      </c>
      <c r="B44" s="75"/>
      <c r="C44" s="76"/>
      <c r="D44" s="191" t="s">
        <v>7</v>
      </c>
      <c r="E44" s="99">
        <f aca="true" t="shared" si="16" ref="E44:O44">SUM(E45:E45)</f>
        <v>29</v>
      </c>
      <c r="F44" s="99">
        <f t="shared" si="16"/>
        <v>0</v>
      </c>
      <c r="G44" s="99">
        <f t="shared" si="16"/>
        <v>0</v>
      </c>
      <c r="H44" s="99">
        <f t="shared" si="16"/>
        <v>0</v>
      </c>
      <c r="I44" s="99">
        <f t="shared" si="16"/>
        <v>40</v>
      </c>
      <c r="J44" s="99">
        <f t="shared" si="16"/>
        <v>0</v>
      </c>
      <c r="K44" s="99">
        <f t="shared" si="16"/>
        <v>0</v>
      </c>
      <c r="L44" s="99">
        <f t="shared" si="16"/>
        <v>0</v>
      </c>
      <c r="M44" s="99">
        <f t="shared" si="16"/>
        <v>0</v>
      </c>
      <c r="N44" s="99">
        <f t="shared" si="16"/>
        <v>69</v>
      </c>
      <c r="O44" s="99">
        <f t="shared" si="16"/>
        <v>74</v>
      </c>
      <c r="P44" s="305">
        <f aca="true" t="shared" si="17" ref="P44:P49">SUM(O44/N44)</f>
        <v>1.0724637681159421</v>
      </c>
    </row>
    <row r="45" spans="1:16" s="19" customFormat="1" ht="12.75">
      <c r="A45" s="137"/>
      <c r="B45" s="137">
        <v>243</v>
      </c>
      <c r="C45" s="138"/>
      <c r="D45" s="192" t="s">
        <v>78</v>
      </c>
      <c r="E45" s="122">
        <v>29</v>
      </c>
      <c r="F45" s="122">
        <v>0</v>
      </c>
      <c r="G45" s="122">
        <v>0</v>
      </c>
      <c r="H45" s="122">
        <v>0</v>
      </c>
      <c r="I45" s="122">
        <v>40</v>
      </c>
      <c r="J45" s="122">
        <v>0</v>
      </c>
      <c r="K45" s="122">
        <v>0</v>
      </c>
      <c r="L45" s="122">
        <v>0</v>
      </c>
      <c r="M45" s="122">
        <v>0</v>
      </c>
      <c r="N45" s="102">
        <f>SUM(E45:M45)</f>
        <v>69</v>
      </c>
      <c r="O45" s="122">
        <v>74</v>
      </c>
      <c r="P45" s="306">
        <f t="shared" si="17"/>
        <v>1.0724637681159421</v>
      </c>
    </row>
    <row r="46" spans="1:16" ht="12.75">
      <c r="A46" s="75">
        <v>290</v>
      </c>
      <c r="B46" s="75"/>
      <c r="C46" s="76"/>
      <c r="D46" s="191" t="s">
        <v>37</v>
      </c>
      <c r="E46" s="99">
        <f aca="true" t="shared" si="18" ref="E46:O46">E47</f>
        <v>30700</v>
      </c>
      <c r="F46" s="99">
        <f t="shared" si="18"/>
        <v>0</v>
      </c>
      <c r="G46" s="99">
        <f t="shared" si="18"/>
        <v>3500</v>
      </c>
      <c r="H46" s="99">
        <f t="shared" si="18"/>
        <v>0</v>
      </c>
      <c r="I46" s="99">
        <f t="shared" si="18"/>
        <v>250</v>
      </c>
      <c r="J46" s="99">
        <f t="shared" si="18"/>
        <v>0</v>
      </c>
      <c r="K46" s="99">
        <f t="shared" si="18"/>
        <v>0</v>
      </c>
      <c r="L46" s="99">
        <f t="shared" si="18"/>
        <v>0</v>
      </c>
      <c r="M46" s="99">
        <f t="shared" si="18"/>
        <v>0</v>
      </c>
      <c r="N46" s="99">
        <f t="shared" si="18"/>
        <v>34450</v>
      </c>
      <c r="O46" s="99">
        <f t="shared" si="18"/>
        <v>39048</v>
      </c>
      <c r="P46" s="305">
        <f t="shared" si="17"/>
        <v>1.1334687953555878</v>
      </c>
    </row>
    <row r="47" spans="1:16" s="19" customFormat="1" ht="12.75">
      <c r="A47" s="75"/>
      <c r="B47" s="75">
        <v>292</v>
      </c>
      <c r="C47" s="76"/>
      <c r="D47" s="191" t="s">
        <v>74</v>
      </c>
      <c r="E47" s="99">
        <f aca="true" t="shared" si="19" ref="E47:O47">SUM(E48:E51)</f>
        <v>30700</v>
      </c>
      <c r="F47" s="99">
        <f t="shared" si="19"/>
        <v>0</v>
      </c>
      <c r="G47" s="99">
        <f t="shared" si="19"/>
        <v>3500</v>
      </c>
      <c r="H47" s="99">
        <f>SUM(H48:H51)</f>
        <v>0</v>
      </c>
      <c r="I47" s="99">
        <f>SUM(I48:I51)</f>
        <v>250</v>
      </c>
      <c r="J47" s="99">
        <f>SUM(J48:J51)</f>
        <v>0</v>
      </c>
      <c r="K47" s="99">
        <f>SUM(K48:K51)</f>
        <v>0</v>
      </c>
      <c r="L47" s="99">
        <f>SUM(L48:L51)</f>
        <v>0</v>
      </c>
      <c r="M47" s="99">
        <f t="shared" si="19"/>
        <v>0</v>
      </c>
      <c r="N47" s="99">
        <f t="shared" si="19"/>
        <v>34450</v>
      </c>
      <c r="O47" s="99">
        <f t="shared" si="19"/>
        <v>39048</v>
      </c>
      <c r="P47" s="305">
        <f t="shared" si="17"/>
        <v>1.1334687953555878</v>
      </c>
    </row>
    <row r="48" spans="1:16" s="19" customFormat="1" ht="12.75">
      <c r="A48" s="77"/>
      <c r="B48" s="77"/>
      <c r="C48" s="78" t="s">
        <v>156</v>
      </c>
      <c r="D48" s="193" t="s">
        <v>426</v>
      </c>
      <c r="E48" s="104">
        <v>30000</v>
      </c>
      <c r="F48" s="104">
        <v>0</v>
      </c>
      <c r="G48" s="104">
        <v>3300</v>
      </c>
      <c r="H48" s="104">
        <v>0</v>
      </c>
      <c r="I48" s="104">
        <v>0</v>
      </c>
      <c r="J48" s="104">
        <v>0</v>
      </c>
      <c r="K48" s="104">
        <v>0</v>
      </c>
      <c r="L48" s="104">
        <v>0</v>
      </c>
      <c r="M48" s="104">
        <v>0</v>
      </c>
      <c r="N48" s="102">
        <f>SUM(E48:M48)</f>
        <v>33300</v>
      </c>
      <c r="O48" s="102">
        <v>37966</v>
      </c>
      <c r="P48" s="306">
        <f t="shared" si="17"/>
        <v>1.14012012012012</v>
      </c>
    </row>
    <row r="49" spans="1:16" ht="12.75">
      <c r="A49" s="77"/>
      <c r="B49" s="77"/>
      <c r="C49" s="78" t="s">
        <v>34</v>
      </c>
      <c r="D49" s="193" t="s">
        <v>75</v>
      </c>
      <c r="E49" s="104">
        <v>450</v>
      </c>
      <c r="F49" s="104">
        <v>0</v>
      </c>
      <c r="G49" s="104">
        <v>200</v>
      </c>
      <c r="H49" s="104">
        <v>0</v>
      </c>
      <c r="I49" s="104">
        <v>250</v>
      </c>
      <c r="J49" s="104">
        <v>0</v>
      </c>
      <c r="K49" s="104">
        <v>0</v>
      </c>
      <c r="L49" s="104">
        <v>0</v>
      </c>
      <c r="M49" s="104">
        <v>0</v>
      </c>
      <c r="N49" s="102">
        <f>SUM(E49:M49)</f>
        <v>900</v>
      </c>
      <c r="O49" s="104">
        <v>835</v>
      </c>
      <c r="P49" s="306">
        <f t="shared" si="17"/>
        <v>0.9277777777777778</v>
      </c>
    </row>
    <row r="50" spans="1:16" ht="12.75">
      <c r="A50" s="77"/>
      <c r="B50" s="77"/>
      <c r="C50" s="78" t="s">
        <v>375</v>
      </c>
      <c r="D50" s="193" t="s">
        <v>376</v>
      </c>
      <c r="E50" s="104">
        <v>0</v>
      </c>
      <c r="F50" s="104">
        <v>0</v>
      </c>
      <c r="G50" s="104">
        <v>0</v>
      </c>
      <c r="H50" s="104">
        <v>0</v>
      </c>
      <c r="I50" s="104">
        <v>0</v>
      </c>
      <c r="J50" s="104">
        <v>0</v>
      </c>
      <c r="K50" s="104">
        <v>0</v>
      </c>
      <c r="L50" s="104">
        <v>0</v>
      </c>
      <c r="M50" s="104">
        <v>0</v>
      </c>
      <c r="N50" s="102">
        <f>SUM(E50:M50)</f>
        <v>0</v>
      </c>
      <c r="O50" s="104">
        <v>0</v>
      </c>
      <c r="P50" s="306">
        <v>0</v>
      </c>
    </row>
    <row r="51" spans="1:16" ht="12.75">
      <c r="A51" s="77"/>
      <c r="B51" s="77"/>
      <c r="C51" s="78" t="s">
        <v>76</v>
      </c>
      <c r="D51" s="193" t="s">
        <v>77</v>
      </c>
      <c r="E51" s="104">
        <v>250</v>
      </c>
      <c r="F51" s="104">
        <v>0</v>
      </c>
      <c r="G51" s="104">
        <v>0</v>
      </c>
      <c r="H51" s="104">
        <v>0</v>
      </c>
      <c r="I51" s="104">
        <v>0</v>
      </c>
      <c r="J51" s="104">
        <v>0</v>
      </c>
      <c r="K51" s="104">
        <v>0</v>
      </c>
      <c r="L51" s="104">
        <v>0</v>
      </c>
      <c r="M51" s="104">
        <v>0</v>
      </c>
      <c r="N51" s="102">
        <f>SUM(E51:M51)</f>
        <v>250</v>
      </c>
      <c r="O51" s="104">
        <v>247</v>
      </c>
      <c r="P51" s="306">
        <f>SUM(O51/N51)</f>
        <v>0.988</v>
      </c>
    </row>
    <row r="52" spans="1:16" ht="33.75" customHeight="1">
      <c r="A52" s="80" t="s">
        <v>153</v>
      </c>
      <c r="B52" s="80" t="s">
        <v>154</v>
      </c>
      <c r="C52" s="80" t="s">
        <v>155</v>
      </c>
      <c r="D52" s="80" t="s">
        <v>61</v>
      </c>
      <c r="E52" s="72" t="s">
        <v>370</v>
      </c>
      <c r="F52" s="323" t="s">
        <v>420</v>
      </c>
      <c r="G52" s="325" t="s">
        <v>400</v>
      </c>
      <c r="H52" s="328" t="s">
        <v>428</v>
      </c>
      <c r="I52" s="333" t="s">
        <v>438</v>
      </c>
      <c r="J52" s="334" t="s">
        <v>445</v>
      </c>
      <c r="K52" s="335" t="s">
        <v>454</v>
      </c>
      <c r="L52" s="339" t="s">
        <v>460</v>
      </c>
      <c r="M52" s="339" t="s">
        <v>465</v>
      </c>
      <c r="N52" s="72" t="s">
        <v>371</v>
      </c>
      <c r="O52" s="336" t="s">
        <v>453</v>
      </c>
      <c r="P52" s="321" t="s">
        <v>373</v>
      </c>
    </row>
    <row r="53" spans="1:16" ht="12.75">
      <c r="A53" s="73">
        <v>300</v>
      </c>
      <c r="B53" s="73"/>
      <c r="C53" s="74"/>
      <c r="D53" s="194" t="s">
        <v>157</v>
      </c>
      <c r="E53" s="154">
        <f aca="true" t="shared" si="20" ref="E53:O53">SUM(E54)</f>
        <v>755967</v>
      </c>
      <c r="F53" s="154">
        <f t="shared" si="20"/>
        <v>28280</v>
      </c>
      <c r="G53" s="154">
        <f t="shared" si="20"/>
        <v>13539</v>
      </c>
      <c r="H53" s="154">
        <f t="shared" si="20"/>
        <v>25000</v>
      </c>
      <c r="I53" s="154">
        <f t="shared" si="20"/>
        <v>15970</v>
      </c>
      <c r="J53" s="154">
        <f t="shared" si="20"/>
        <v>0</v>
      </c>
      <c r="K53" s="154">
        <f t="shared" si="20"/>
        <v>1307</v>
      </c>
      <c r="L53" s="154">
        <f t="shared" si="20"/>
        <v>0</v>
      </c>
      <c r="M53" s="154">
        <f t="shared" si="20"/>
        <v>0</v>
      </c>
      <c r="N53" s="154">
        <f t="shared" si="20"/>
        <v>840063</v>
      </c>
      <c r="O53" s="154">
        <f t="shared" si="20"/>
        <v>841599</v>
      </c>
      <c r="P53" s="304">
        <f>SUM(O53/N53)</f>
        <v>1.0018284342959993</v>
      </c>
    </row>
    <row r="54" spans="1:16" ht="12.75">
      <c r="A54" s="75">
        <v>310</v>
      </c>
      <c r="B54" s="75"/>
      <c r="C54" s="76"/>
      <c r="D54" s="191" t="s">
        <v>79</v>
      </c>
      <c r="E54" s="99">
        <f aca="true" t="shared" si="21" ref="E54:O54">SUM(E55+E57)</f>
        <v>755967</v>
      </c>
      <c r="F54" s="99">
        <f t="shared" si="21"/>
        <v>28280</v>
      </c>
      <c r="G54" s="99">
        <f t="shared" si="21"/>
        <v>13539</v>
      </c>
      <c r="H54" s="99">
        <f>SUM(H55+H57)</f>
        <v>25000</v>
      </c>
      <c r="I54" s="99">
        <f>SUM(I55+I57)</f>
        <v>15970</v>
      </c>
      <c r="J54" s="99">
        <f>SUM(J55+J57)</f>
        <v>0</v>
      </c>
      <c r="K54" s="99">
        <f>SUM(K55+K57)</f>
        <v>1307</v>
      </c>
      <c r="L54" s="99">
        <f>SUM(L55+L57)</f>
        <v>0</v>
      </c>
      <c r="M54" s="99">
        <f t="shared" si="21"/>
        <v>0</v>
      </c>
      <c r="N54" s="99">
        <f t="shared" si="21"/>
        <v>840063</v>
      </c>
      <c r="O54" s="99">
        <f t="shared" si="21"/>
        <v>841599</v>
      </c>
      <c r="P54" s="305">
        <f>SUM(O54/N54)</f>
        <v>1.0018284342959993</v>
      </c>
    </row>
    <row r="55" spans="1:16" s="19" customFormat="1" ht="12.75">
      <c r="A55" s="75"/>
      <c r="B55" s="75">
        <v>311</v>
      </c>
      <c r="C55" s="76"/>
      <c r="D55" s="191" t="s">
        <v>1</v>
      </c>
      <c r="E55" s="99">
        <f aca="true" t="shared" si="22" ref="E55:O55">SUM(E56:E56)</f>
        <v>0</v>
      </c>
      <c r="F55" s="99">
        <f t="shared" si="22"/>
        <v>2029</v>
      </c>
      <c r="G55" s="99">
        <f t="shared" si="22"/>
        <v>0</v>
      </c>
      <c r="H55" s="99">
        <f t="shared" si="22"/>
        <v>0</v>
      </c>
      <c r="I55" s="99">
        <f t="shared" si="22"/>
        <v>0</v>
      </c>
      <c r="J55" s="99">
        <f t="shared" si="22"/>
        <v>0</v>
      </c>
      <c r="K55" s="99">
        <f t="shared" si="22"/>
        <v>300</v>
      </c>
      <c r="L55" s="99">
        <f t="shared" si="22"/>
        <v>0</v>
      </c>
      <c r="M55" s="99">
        <f t="shared" si="22"/>
        <v>0</v>
      </c>
      <c r="N55" s="99">
        <f t="shared" si="22"/>
        <v>2329</v>
      </c>
      <c r="O55" s="99">
        <f t="shared" si="22"/>
        <v>2328</v>
      </c>
      <c r="P55" s="305">
        <f>SUM(O55/N55)</f>
        <v>0.9995706311721769</v>
      </c>
    </row>
    <row r="56" spans="1:16" ht="12.75">
      <c r="A56" s="91"/>
      <c r="B56" s="91"/>
      <c r="C56" s="92"/>
      <c r="D56" s="195" t="s">
        <v>302</v>
      </c>
      <c r="E56" s="122">
        <v>0</v>
      </c>
      <c r="F56" s="122">
        <v>2029</v>
      </c>
      <c r="G56" s="122">
        <v>0</v>
      </c>
      <c r="H56" s="122">
        <v>0</v>
      </c>
      <c r="I56" s="122">
        <v>0</v>
      </c>
      <c r="J56" s="122">
        <v>0</v>
      </c>
      <c r="K56" s="122">
        <v>300</v>
      </c>
      <c r="L56" s="122">
        <v>0</v>
      </c>
      <c r="M56" s="122">
        <v>0</v>
      </c>
      <c r="N56" s="102">
        <f>SUM(E56:M56)</f>
        <v>2329</v>
      </c>
      <c r="O56" s="122">
        <v>2328</v>
      </c>
      <c r="P56" s="306">
        <f aca="true" t="shared" si="23" ref="P56:P70">SUM(O56/N56)</f>
        <v>0.9995706311721769</v>
      </c>
    </row>
    <row r="57" spans="1:16" s="21" customFormat="1" ht="12.75">
      <c r="A57" s="75"/>
      <c r="B57" s="75">
        <v>312</v>
      </c>
      <c r="C57" s="76"/>
      <c r="D57" s="191" t="s">
        <v>304</v>
      </c>
      <c r="E57" s="99">
        <f aca="true" t="shared" si="24" ref="E57:O57">SUM(E58:E70)</f>
        <v>755967</v>
      </c>
      <c r="F57" s="99">
        <f t="shared" si="24"/>
        <v>26251</v>
      </c>
      <c r="G57" s="99">
        <f t="shared" si="24"/>
        <v>13539</v>
      </c>
      <c r="H57" s="99">
        <f>SUM(H58:H70)</f>
        <v>25000</v>
      </c>
      <c r="I57" s="99">
        <f>SUM(I58:I70)</f>
        <v>15970</v>
      </c>
      <c r="J57" s="99">
        <f>SUM(J58:J70)</f>
        <v>0</v>
      </c>
      <c r="K57" s="99">
        <f>SUM(K58:K70)</f>
        <v>1007</v>
      </c>
      <c r="L57" s="99">
        <f>SUM(L58:L70)</f>
        <v>0</v>
      </c>
      <c r="M57" s="99">
        <f t="shared" si="24"/>
        <v>0</v>
      </c>
      <c r="N57" s="99">
        <f t="shared" si="24"/>
        <v>837734</v>
      </c>
      <c r="O57" s="99">
        <f t="shared" si="24"/>
        <v>839271</v>
      </c>
      <c r="P57" s="305">
        <f t="shared" si="23"/>
        <v>1.0018347112567951</v>
      </c>
    </row>
    <row r="58" spans="1:35" ht="12.75">
      <c r="A58" s="77"/>
      <c r="B58" s="77"/>
      <c r="C58" s="78" t="s">
        <v>32</v>
      </c>
      <c r="D58" s="193" t="s">
        <v>182</v>
      </c>
      <c r="E58" s="104">
        <v>84960</v>
      </c>
      <c r="F58" s="104">
        <v>0</v>
      </c>
      <c r="G58" s="104">
        <v>0</v>
      </c>
      <c r="H58" s="104">
        <v>0</v>
      </c>
      <c r="I58" s="104">
        <v>0</v>
      </c>
      <c r="J58" s="104">
        <v>0</v>
      </c>
      <c r="K58" s="104">
        <v>0</v>
      </c>
      <c r="L58" s="104">
        <v>0</v>
      </c>
      <c r="M58" s="104">
        <v>0</v>
      </c>
      <c r="N58" s="102">
        <f aca="true" t="shared" si="25" ref="N58:N70">SUM(E58:M58)</f>
        <v>84960</v>
      </c>
      <c r="O58" s="104">
        <v>84960</v>
      </c>
      <c r="P58" s="306">
        <f t="shared" si="23"/>
        <v>1</v>
      </c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</row>
    <row r="59" spans="1:16" ht="12.75">
      <c r="A59" s="77"/>
      <c r="B59" s="77"/>
      <c r="C59" s="78" t="s">
        <v>32</v>
      </c>
      <c r="D59" s="193" t="s">
        <v>181</v>
      </c>
      <c r="E59" s="104">
        <v>6693</v>
      </c>
      <c r="F59" s="104">
        <v>0</v>
      </c>
      <c r="G59" s="104">
        <v>0</v>
      </c>
      <c r="H59" s="104">
        <v>0</v>
      </c>
      <c r="I59" s="104">
        <v>0</v>
      </c>
      <c r="J59" s="104">
        <v>0</v>
      </c>
      <c r="K59" s="104">
        <v>0</v>
      </c>
      <c r="L59" s="104">
        <v>0</v>
      </c>
      <c r="M59" s="104">
        <v>0</v>
      </c>
      <c r="N59" s="102">
        <f t="shared" si="25"/>
        <v>6693</v>
      </c>
      <c r="O59" s="104">
        <v>6693</v>
      </c>
      <c r="P59" s="306">
        <f t="shared" si="23"/>
        <v>1</v>
      </c>
    </row>
    <row r="60" spans="1:16" ht="12.75">
      <c r="A60" s="77"/>
      <c r="B60" s="77"/>
      <c r="C60" s="78" t="s">
        <v>32</v>
      </c>
      <c r="D60" s="193" t="s">
        <v>303</v>
      </c>
      <c r="E60" s="104">
        <v>114</v>
      </c>
      <c r="F60" s="104">
        <v>0</v>
      </c>
      <c r="G60" s="104">
        <v>0</v>
      </c>
      <c r="H60" s="104">
        <v>0</v>
      </c>
      <c r="I60" s="104">
        <v>0</v>
      </c>
      <c r="J60" s="104">
        <v>0</v>
      </c>
      <c r="K60" s="104">
        <v>0</v>
      </c>
      <c r="L60" s="104">
        <v>0</v>
      </c>
      <c r="M60" s="104">
        <v>0</v>
      </c>
      <c r="N60" s="102">
        <f t="shared" si="25"/>
        <v>114</v>
      </c>
      <c r="O60" s="104">
        <v>114</v>
      </c>
      <c r="P60" s="306">
        <f t="shared" si="23"/>
        <v>1</v>
      </c>
    </row>
    <row r="61" spans="1:16" ht="12.75">
      <c r="A61" s="77"/>
      <c r="B61" s="77"/>
      <c r="C61" s="78" t="s">
        <v>32</v>
      </c>
      <c r="D61" s="193" t="s">
        <v>286</v>
      </c>
      <c r="E61" s="104">
        <v>0</v>
      </c>
      <c r="F61" s="104">
        <v>26251</v>
      </c>
      <c r="G61" s="102">
        <v>8539</v>
      </c>
      <c r="H61" s="102">
        <v>0</v>
      </c>
      <c r="I61" s="102">
        <v>0</v>
      </c>
      <c r="J61" s="102">
        <v>0</v>
      </c>
      <c r="K61" s="102">
        <v>0</v>
      </c>
      <c r="L61" s="102">
        <v>0</v>
      </c>
      <c r="M61" s="102">
        <v>0</v>
      </c>
      <c r="N61" s="102">
        <f t="shared" si="25"/>
        <v>34790</v>
      </c>
      <c r="O61" s="104">
        <v>34790</v>
      </c>
      <c r="P61" s="306">
        <f t="shared" si="23"/>
        <v>1</v>
      </c>
    </row>
    <row r="62" spans="1:16" ht="12.75">
      <c r="A62" s="77"/>
      <c r="B62" s="77"/>
      <c r="C62" s="78" t="s">
        <v>32</v>
      </c>
      <c r="D62" s="193" t="s">
        <v>441</v>
      </c>
      <c r="E62" s="104">
        <v>0</v>
      </c>
      <c r="F62" s="104">
        <v>0</v>
      </c>
      <c r="G62" s="102">
        <v>0</v>
      </c>
      <c r="H62" s="102">
        <v>0</v>
      </c>
      <c r="I62" s="102">
        <v>3991</v>
      </c>
      <c r="J62" s="102">
        <v>0</v>
      </c>
      <c r="K62" s="102">
        <v>0</v>
      </c>
      <c r="L62" s="102">
        <v>0</v>
      </c>
      <c r="M62" s="102">
        <v>0</v>
      </c>
      <c r="N62" s="102">
        <f t="shared" si="25"/>
        <v>3991</v>
      </c>
      <c r="O62" s="104">
        <v>4789</v>
      </c>
      <c r="P62" s="306">
        <f>SUM(O62/N62)</f>
        <v>1.1999498872463041</v>
      </c>
    </row>
    <row r="63" spans="1:16" ht="12.75">
      <c r="A63" s="77"/>
      <c r="B63" s="77"/>
      <c r="C63" s="78" t="s">
        <v>32</v>
      </c>
      <c r="D63" s="193" t="s">
        <v>338</v>
      </c>
      <c r="E63" s="104">
        <v>0</v>
      </c>
      <c r="F63" s="104">
        <v>0</v>
      </c>
      <c r="G63" s="104">
        <v>0</v>
      </c>
      <c r="H63" s="104">
        <v>0</v>
      </c>
      <c r="I63" s="104">
        <v>7</v>
      </c>
      <c r="J63" s="104">
        <v>0</v>
      </c>
      <c r="K63" s="104">
        <v>0</v>
      </c>
      <c r="L63" s="104">
        <v>0</v>
      </c>
      <c r="M63" s="104">
        <v>0</v>
      </c>
      <c r="N63" s="102">
        <f t="shared" si="25"/>
        <v>7</v>
      </c>
      <c r="O63" s="104">
        <v>7</v>
      </c>
      <c r="P63" s="306">
        <f>SUM(O63/N63)</f>
        <v>1</v>
      </c>
    </row>
    <row r="64" spans="1:16" ht="12.75">
      <c r="A64" s="77"/>
      <c r="B64" s="77"/>
      <c r="C64" s="78" t="s">
        <v>0</v>
      </c>
      <c r="D64" s="193" t="s">
        <v>180</v>
      </c>
      <c r="E64" s="104">
        <v>608400</v>
      </c>
      <c r="F64" s="104">
        <v>0</v>
      </c>
      <c r="G64" s="104">
        <v>0</v>
      </c>
      <c r="H64" s="104">
        <v>0</v>
      </c>
      <c r="I64" s="104">
        <v>0</v>
      </c>
      <c r="J64" s="104">
        <v>0</v>
      </c>
      <c r="K64" s="104">
        <v>0</v>
      </c>
      <c r="L64" s="104">
        <v>0</v>
      </c>
      <c r="M64" s="104">
        <v>0</v>
      </c>
      <c r="N64" s="102">
        <f t="shared" si="25"/>
        <v>608400</v>
      </c>
      <c r="O64" s="104">
        <v>608400</v>
      </c>
      <c r="P64" s="306">
        <f t="shared" si="23"/>
        <v>1</v>
      </c>
    </row>
    <row r="65" spans="1:18" ht="12.75">
      <c r="A65" s="89"/>
      <c r="B65" s="89"/>
      <c r="C65" s="90" t="s">
        <v>0</v>
      </c>
      <c r="D65" s="114" t="s">
        <v>383</v>
      </c>
      <c r="E65" s="104">
        <v>5800</v>
      </c>
      <c r="F65" s="104">
        <v>0</v>
      </c>
      <c r="G65" s="104">
        <v>0</v>
      </c>
      <c r="H65" s="104">
        <v>0</v>
      </c>
      <c r="I65" s="104">
        <v>5000</v>
      </c>
      <c r="J65" s="104">
        <v>0</v>
      </c>
      <c r="K65" s="104">
        <v>1200</v>
      </c>
      <c r="L65" s="104">
        <v>0</v>
      </c>
      <c r="M65" s="104">
        <v>0</v>
      </c>
      <c r="N65" s="102">
        <f t="shared" si="25"/>
        <v>12000</v>
      </c>
      <c r="O65" s="104">
        <v>12931</v>
      </c>
      <c r="P65" s="306">
        <f t="shared" si="23"/>
        <v>1.0775833333333333</v>
      </c>
      <c r="R65" s="3"/>
    </row>
    <row r="66" spans="1:16" ht="12.75">
      <c r="A66" s="89"/>
      <c r="B66" s="89"/>
      <c r="C66" s="90" t="s">
        <v>0</v>
      </c>
      <c r="D66" s="114" t="s">
        <v>242</v>
      </c>
      <c r="E66" s="104">
        <v>50000</v>
      </c>
      <c r="F66" s="104">
        <v>0</v>
      </c>
      <c r="G66" s="104">
        <v>0</v>
      </c>
      <c r="H66" s="104">
        <v>0</v>
      </c>
      <c r="I66" s="104">
        <v>0</v>
      </c>
      <c r="J66" s="104">
        <v>0</v>
      </c>
      <c r="K66" s="104">
        <v>0</v>
      </c>
      <c r="L66" s="104">
        <v>0</v>
      </c>
      <c r="M66" s="104">
        <v>0</v>
      </c>
      <c r="N66" s="102">
        <f t="shared" si="25"/>
        <v>50000</v>
      </c>
      <c r="O66" s="104">
        <v>50000</v>
      </c>
      <c r="P66" s="306">
        <f t="shared" si="23"/>
        <v>1</v>
      </c>
    </row>
    <row r="67" spans="1:16" ht="12.75">
      <c r="A67" s="89"/>
      <c r="B67" s="89"/>
      <c r="C67" s="90" t="s">
        <v>0</v>
      </c>
      <c r="D67" s="114" t="s">
        <v>299</v>
      </c>
      <c r="E67" s="104">
        <v>0</v>
      </c>
      <c r="F67" s="104">
        <v>0</v>
      </c>
      <c r="G67" s="104">
        <v>5000</v>
      </c>
      <c r="H67" s="104">
        <v>0</v>
      </c>
      <c r="I67" s="104">
        <v>0</v>
      </c>
      <c r="J67" s="104">
        <v>0</v>
      </c>
      <c r="K67" s="104">
        <v>-193</v>
      </c>
      <c r="L67" s="104">
        <v>0</v>
      </c>
      <c r="M67" s="104">
        <v>0</v>
      </c>
      <c r="N67" s="102">
        <f t="shared" si="25"/>
        <v>4807</v>
      </c>
      <c r="O67" s="104">
        <v>4808</v>
      </c>
      <c r="P67" s="306">
        <f t="shared" si="23"/>
        <v>1.0002080299563136</v>
      </c>
    </row>
    <row r="68" spans="1:16" ht="12.75">
      <c r="A68" s="89"/>
      <c r="B68" s="89"/>
      <c r="C68" s="90" t="s">
        <v>0</v>
      </c>
      <c r="D68" s="114" t="s">
        <v>372</v>
      </c>
      <c r="E68" s="104">
        <v>0</v>
      </c>
      <c r="F68" s="104">
        <v>0</v>
      </c>
      <c r="G68" s="104">
        <v>0</v>
      </c>
      <c r="H68" s="104">
        <v>0</v>
      </c>
      <c r="I68" s="104">
        <v>0</v>
      </c>
      <c r="J68" s="104">
        <v>0</v>
      </c>
      <c r="K68" s="104">
        <v>0</v>
      </c>
      <c r="L68" s="104">
        <v>0</v>
      </c>
      <c r="M68" s="104">
        <v>0</v>
      </c>
      <c r="N68" s="102">
        <f>SUM(E68:M68)</f>
        <v>0</v>
      </c>
      <c r="O68" s="104">
        <v>0</v>
      </c>
      <c r="P68" s="306">
        <v>0</v>
      </c>
    </row>
    <row r="69" spans="1:16" ht="12.75">
      <c r="A69" s="89"/>
      <c r="B69" s="89"/>
      <c r="C69" s="90" t="s">
        <v>0</v>
      </c>
      <c r="D69" s="114" t="s">
        <v>431</v>
      </c>
      <c r="E69" s="104">
        <v>0</v>
      </c>
      <c r="F69" s="104">
        <v>0</v>
      </c>
      <c r="G69" s="104">
        <v>0</v>
      </c>
      <c r="H69" s="104">
        <v>25000</v>
      </c>
      <c r="I69" s="104">
        <v>0</v>
      </c>
      <c r="J69" s="104">
        <v>0</v>
      </c>
      <c r="K69" s="104">
        <v>0</v>
      </c>
      <c r="L69" s="104">
        <v>0</v>
      </c>
      <c r="M69" s="104">
        <v>0</v>
      </c>
      <c r="N69" s="102">
        <f>SUM(E69:M69)</f>
        <v>25000</v>
      </c>
      <c r="O69" s="104">
        <v>24807</v>
      </c>
      <c r="P69" s="306">
        <f t="shared" si="23"/>
        <v>0.99228</v>
      </c>
    </row>
    <row r="70" spans="1:16" ht="12.75">
      <c r="A70" s="89"/>
      <c r="B70" s="89"/>
      <c r="C70" s="90" t="s">
        <v>0</v>
      </c>
      <c r="D70" s="114" t="s">
        <v>437</v>
      </c>
      <c r="E70" s="104">
        <v>0</v>
      </c>
      <c r="F70" s="104">
        <v>0</v>
      </c>
      <c r="G70" s="104">
        <v>0</v>
      </c>
      <c r="H70" s="104">
        <v>0</v>
      </c>
      <c r="I70" s="104">
        <v>6972</v>
      </c>
      <c r="J70" s="104">
        <v>0</v>
      </c>
      <c r="K70" s="104">
        <v>0</v>
      </c>
      <c r="L70" s="104">
        <v>0</v>
      </c>
      <c r="M70" s="104">
        <v>0</v>
      </c>
      <c r="N70" s="102">
        <f t="shared" si="25"/>
        <v>6972</v>
      </c>
      <c r="O70" s="104">
        <v>6972</v>
      </c>
      <c r="P70" s="306">
        <f t="shared" si="23"/>
        <v>1</v>
      </c>
    </row>
    <row r="71" spans="1:16" ht="12.75">
      <c r="A71" s="93"/>
      <c r="B71" s="93"/>
      <c r="C71" s="93"/>
      <c r="D71" s="196" t="s">
        <v>307</v>
      </c>
      <c r="E71" s="197">
        <f aca="true" t="shared" si="26" ref="E71:O71">E5+E10+E53</f>
        <v>1727488</v>
      </c>
      <c r="F71" s="197">
        <f t="shared" si="26"/>
        <v>27460</v>
      </c>
      <c r="G71" s="197">
        <f t="shared" si="26"/>
        <v>25039</v>
      </c>
      <c r="H71" s="197">
        <f>H5+H10+H53</f>
        <v>25000</v>
      </c>
      <c r="I71" s="197">
        <f>I5+I10+I53</f>
        <v>16260</v>
      </c>
      <c r="J71" s="197">
        <f>J5+J10+J53</f>
        <v>0</v>
      </c>
      <c r="K71" s="197">
        <f>K5+K10+K53</f>
        <v>5419</v>
      </c>
      <c r="L71" s="197">
        <f>L5+L10+L53</f>
        <v>0</v>
      </c>
      <c r="M71" s="197">
        <f t="shared" si="26"/>
        <v>0</v>
      </c>
      <c r="N71" s="197">
        <f t="shared" si="26"/>
        <v>1826666</v>
      </c>
      <c r="O71" s="197">
        <f t="shared" si="26"/>
        <v>1830941</v>
      </c>
      <c r="P71" s="307">
        <f>O71/N71</f>
        <v>1.002340329321288</v>
      </c>
    </row>
    <row r="72" spans="1:16" ht="12.75">
      <c r="A72" s="165"/>
      <c r="B72" s="165"/>
      <c r="C72" s="165"/>
      <c r="D72" s="198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330"/>
      <c r="P72" s="308"/>
    </row>
    <row r="73" spans="1:16" s="29" customFormat="1" ht="12.75">
      <c r="A73" s="200" t="s">
        <v>67</v>
      </c>
      <c r="B73" s="186"/>
      <c r="C73" s="201"/>
      <c r="D73" s="201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331"/>
      <c r="P73" s="34"/>
    </row>
    <row r="74" spans="1:16" ht="33.75">
      <c r="A74" s="80" t="s">
        <v>153</v>
      </c>
      <c r="B74" s="80" t="s">
        <v>154</v>
      </c>
      <c r="C74" s="80" t="s">
        <v>155</v>
      </c>
      <c r="D74" s="80" t="s">
        <v>61</v>
      </c>
      <c r="E74" s="72" t="s">
        <v>370</v>
      </c>
      <c r="F74" s="323" t="s">
        <v>420</v>
      </c>
      <c r="G74" s="325" t="s">
        <v>400</v>
      </c>
      <c r="H74" s="328" t="s">
        <v>428</v>
      </c>
      <c r="I74" s="333" t="s">
        <v>438</v>
      </c>
      <c r="J74" s="334" t="s">
        <v>445</v>
      </c>
      <c r="K74" s="335" t="s">
        <v>454</v>
      </c>
      <c r="L74" s="339" t="s">
        <v>460</v>
      </c>
      <c r="M74" s="339" t="s">
        <v>465</v>
      </c>
      <c r="N74" s="72" t="s">
        <v>371</v>
      </c>
      <c r="O74" s="337" t="s">
        <v>453</v>
      </c>
      <c r="P74" s="321" t="s">
        <v>373</v>
      </c>
    </row>
    <row r="75" spans="1:16" ht="12.75">
      <c r="A75" s="294">
        <v>230</v>
      </c>
      <c r="B75" s="294"/>
      <c r="C75" s="295"/>
      <c r="D75" s="296" t="s">
        <v>377</v>
      </c>
      <c r="E75" s="297">
        <f aca="true" t="shared" si="27" ref="E75:O75">E76</f>
        <v>0</v>
      </c>
      <c r="F75" s="297">
        <f t="shared" si="27"/>
        <v>0</v>
      </c>
      <c r="G75" s="297">
        <f t="shared" si="27"/>
        <v>0</v>
      </c>
      <c r="H75" s="297">
        <f t="shared" si="27"/>
        <v>0</v>
      </c>
      <c r="I75" s="297">
        <f t="shared" si="27"/>
        <v>0</v>
      </c>
      <c r="J75" s="297">
        <f t="shared" si="27"/>
        <v>0</v>
      </c>
      <c r="K75" s="297">
        <f t="shared" si="27"/>
        <v>0</v>
      </c>
      <c r="L75" s="297">
        <f t="shared" si="27"/>
        <v>0</v>
      </c>
      <c r="M75" s="297">
        <f t="shared" si="27"/>
        <v>0</v>
      </c>
      <c r="N75" s="297">
        <f t="shared" si="27"/>
        <v>0</v>
      </c>
      <c r="O75" s="338">
        <f t="shared" si="27"/>
        <v>1</v>
      </c>
      <c r="P75" s="305">
        <v>0</v>
      </c>
    </row>
    <row r="76" spans="1:16" ht="12.75">
      <c r="A76" s="294"/>
      <c r="B76" s="294">
        <v>231</v>
      </c>
      <c r="C76" s="295"/>
      <c r="D76" s="296" t="s">
        <v>378</v>
      </c>
      <c r="E76" s="297">
        <v>0</v>
      </c>
      <c r="F76" s="297">
        <v>0</v>
      </c>
      <c r="G76" s="297">
        <v>0</v>
      </c>
      <c r="H76" s="297">
        <v>0</v>
      </c>
      <c r="I76" s="297">
        <v>0</v>
      </c>
      <c r="J76" s="297">
        <v>0</v>
      </c>
      <c r="K76" s="297">
        <v>0</v>
      </c>
      <c r="L76" s="297">
        <v>0</v>
      </c>
      <c r="M76" s="297">
        <v>0</v>
      </c>
      <c r="N76" s="297">
        <f>SUM(E76:M76)</f>
        <v>0</v>
      </c>
      <c r="O76" s="338">
        <v>1</v>
      </c>
      <c r="P76" s="305">
        <v>0</v>
      </c>
    </row>
    <row r="77" spans="1:16" s="19" customFormat="1" ht="12.75">
      <c r="A77" s="75">
        <v>320</v>
      </c>
      <c r="B77" s="75"/>
      <c r="C77" s="76"/>
      <c r="D77" s="191" t="s">
        <v>179</v>
      </c>
      <c r="E77" s="103">
        <f aca="true" t="shared" si="28" ref="E77:O77">E78</f>
        <v>0</v>
      </c>
      <c r="F77" s="103">
        <f t="shared" si="28"/>
        <v>20000</v>
      </c>
      <c r="G77" s="103">
        <f t="shared" si="28"/>
        <v>0</v>
      </c>
      <c r="H77" s="103">
        <f t="shared" si="28"/>
        <v>80000</v>
      </c>
      <c r="I77" s="103">
        <f t="shared" si="28"/>
        <v>0</v>
      </c>
      <c r="J77" s="103">
        <f t="shared" si="28"/>
        <v>0</v>
      </c>
      <c r="K77" s="103">
        <f t="shared" si="28"/>
        <v>0</v>
      </c>
      <c r="L77" s="103">
        <f t="shared" si="28"/>
        <v>15000</v>
      </c>
      <c r="M77" s="103">
        <f t="shared" si="28"/>
        <v>0</v>
      </c>
      <c r="N77" s="103">
        <f t="shared" si="28"/>
        <v>115000</v>
      </c>
      <c r="O77" s="103">
        <f t="shared" si="28"/>
        <v>83387</v>
      </c>
      <c r="P77" s="305">
        <f>SUM(O77/N77)</f>
        <v>0.7251043478260869</v>
      </c>
    </row>
    <row r="78" spans="1:16" s="19" customFormat="1" ht="12.75">
      <c r="A78" s="75"/>
      <c r="B78" s="75">
        <v>322</v>
      </c>
      <c r="C78" s="76"/>
      <c r="D78" s="191" t="s">
        <v>304</v>
      </c>
      <c r="E78" s="103">
        <f aca="true" t="shared" si="29" ref="E78:O78">SUM(E79:E81)</f>
        <v>0</v>
      </c>
      <c r="F78" s="103">
        <f t="shared" si="29"/>
        <v>20000</v>
      </c>
      <c r="G78" s="103">
        <f t="shared" si="29"/>
        <v>0</v>
      </c>
      <c r="H78" s="103">
        <f>SUM(H79:H81)</f>
        <v>80000</v>
      </c>
      <c r="I78" s="103">
        <f>SUM(I79:I81)</f>
        <v>0</v>
      </c>
      <c r="J78" s="103">
        <f>SUM(J79:J81)</f>
        <v>0</v>
      </c>
      <c r="K78" s="103">
        <f>SUM(K79:K81)</f>
        <v>0</v>
      </c>
      <c r="L78" s="103">
        <f>SUM(L79:L81)</f>
        <v>15000</v>
      </c>
      <c r="M78" s="103">
        <f t="shared" si="29"/>
        <v>0</v>
      </c>
      <c r="N78" s="103">
        <f t="shared" si="29"/>
        <v>115000</v>
      </c>
      <c r="O78" s="103">
        <f t="shared" si="29"/>
        <v>83387</v>
      </c>
      <c r="P78" s="305">
        <f>SUM(O78/N78)</f>
        <v>0.7251043478260869</v>
      </c>
    </row>
    <row r="79" spans="1:16" s="19" customFormat="1" ht="12.75">
      <c r="A79" s="94"/>
      <c r="B79" s="89"/>
      <c r="C79" s="79" t="s">
        <v>36</v>
      </c>
      <c r="D79" s="130" t="s">
        <v>340</v>
      </c>
      <c r="E79" s="203">
        <v>0</v>
      </c>
      <c r="F79" s="203">
        <v>20000</v>
      </c>
      <c r="G79" s="203">
        <v>0</v>
      </c>
      <c r="H79" s="203">
        <v>0</v>
      </c>
      <c r="I79" s="203">
        <v>0</v>
      </c>
      <c r="J79" s="203">
        <v>0</v>
      </c>
      <c r="K79" s="203">
        <v>0</v>
      </c>
      <c r="L79" s="203">
        <v>0</v>
      </c>
      <c r="M79" s="203">
        <v>0</v>
      </c>
      <c r="N79" s="203">
        <f>SUM(E79:M79)</f>
        <v>20000</v>
      </c>
      <c r="O79" s="203">
        <v>19998</v>
      </c>
      <c r="P79" s="306">
        <f>SUM(O79/N79)</f>
        <v>0.9999</v>
      </c>
    </row>
    <row r="80" spans="1:16" s="19" customFormat="1" ht="12.75">
      <c r="A80" s="94"/>
      <c r="B80" s="89"/>
      <c r="C80" s="79" t="s">
        <v>36</v>
      </c>
      <c r="D80" s="130" t="s">
        <v>399</v>
      </c>
      <c r="E80" s="203">
        <v>0</v>
      </c>
      <c r="F80" s="203">
        <v>0</v>
      </c>
      <c r="G80" s="203">
        <v>0</v>
      </c>
      <c r="H80" s="203">
        <v>80000</v>
      </c>
      <c r="I80" s="203">
        <v>0</v>
      </c>
      <c r="J80" s="203">
        <v>0</v>
      </c>
      <c r="K80" s="203">
        <v>0</v>
      </c>
      <c r="L80" s="203">
        <v>0</v>
      </c>
      <c r="M80" s="203">
        <v>0</v>
      </c>
      <c r="N80" s="203">
        <f>SUM(E80:M80)</f>
        <v>80000</v>
      </c>
      <c r="O80" s="203">
        <v>48389</v>
      </c>
      <c r="P80" s="306">
        <f>SUM(O80/N80)</f>
        <v>0.6048625</v>
      </c>
    </row>
    <row r="81" spans="1:16" s="19" customFormat="1" ht="12.75">
      <c r="A81" s="94"/>
      <c r="B81" s="89"/>
      <c r="C81" s="79" t="s">
        <v>36</v>
      </c>
      <c r="D81" s="130" t="s">
        <v>463</v>
      </c>
      <c r="E81" s="203">
        <v>0</v>
      </c>
      <c r="F81" s="203">
        <v>0</v>
      </c>
      <c r="G81" s="203">
        <v>0</v>
      </c>
      <c r="H81" s="203">
        <v>0</v>
      </c>
      <c r="I81" s="203">
        <v>0</v>
      </c>
      <c r="J81" s="203">
        <v>0</v>
      </c>
      <c r="K81" s="203">
        <v>0</v>
      </c>
      <c r="L81" s="203">
        <v>15000</v>
      </c>
      <c r="M81" s="203">
        <v>0</v>
      </c>
      <c r="N81" s="203">
        <f>SUM(E81:M81)</f>
        <v>15000</v>
      </c>
      <c r="O81" s="203">
        <v>15000</v>
      </c>
      <c r="P81" s="306">
        <f>SUM(O81/N81)</f>
        <v>1</v>
      </c>
    </row>
    <row r="82" spans="1:16" s="24" customFormat="1" ht="12">
      <c r="A82" s="93"/>
      <c r="B82" s="93"/>
      <c r="C82" s="95"/>
      <c r="D82" s="196" t="s">
        <v>305</v>
      </c>
      <c r="E82" s="197">
        <f aca="true" t="shared" si="30" ref="E82:O82">SUM(E75+E77)</f>
        <v>0</v>
      </c>
      <c r="F82" s="197">
        <f t="shared" si="30"/>
        <v>20000</v>
      </c>
      <c r="G82" s="197">
        <f t="shared" si="30"/>
        <v>0</v>
      </c>
      <c r="H82" s="197">
        <f>SUM(H75+H77)</f>
        <v>80000</v>
      </c>
      <c r="I82" s="197">
        <f>SUM(I75+I77)</f>
        <v>0</v>
      </c>
      <c r="J82" s="197">
        <f>SUM(J75+J77)</f>
        <v>0</v>
      </c>
      <c r="K82" s="197">
        <f>SUM(K75+K77)</f>
        <v>0</v>
      </c>
      <c r="L82" s="197">
        <f>SUM(L75+L77)</f>
        <v>15000</v>
      </c>
      <c r="M82" s="197">
        <f t="shared" si="30"/>
        <v>0</v>
      </c>
      <c r="N82" s="197">
        <f t="shared" si="30"/>
        <v>115000</v>
      </c>
      <c r="O82" s="197">
        <f t="shared" si="30"/>
        <v>83388</v>
      </c>
      <c r="P82" s="307">
        <f>O82/N82</f>
        <v>0.7251130434782609</v>
      </c>
    </row>
    <row r="83" spans="1:16" s="24" customFormat="1" ht="12.75">
      <c r="A83" s="165"/>
      <c r="B83" s="165"/>
      <c r="C83" s="166"/>
      <c r="D83" s="198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332"/>
      <c r="P83" s="34"/>
    </row>
    <row r="84" spans="1:16" s="25" customFormat="1" ht="12.75">
      <c r="A84" s="184" t="s">
        <v>68</v>
      </c>
      <c r="B84" s="183"/>
      <c r="C84" s="204"/>
      <c r="D84" s="204"/>
      <c r="E84" s="202"/>
      <c r="F84" s="202"/>
      <c r="G84" s="202"/>
      <c r="H84" s="202"/>
      <c r="I84" s="202"/>
      <c r="J84" s="202"/>
      <c r="K84" s="202"/>
      <c r="L84" s="202"/>
      <c r="M84" s="202"/>
      <c r="N84" s="202"/>
      <c r="O84" s="330"/>
      <c r="P84" s="34"/>
    </row>
    <row r="85" spans="1:16" ht="33.75">
      <c r="A85" s="80" t="s">
        <v>153</v>
      </c>
      <c r="B85" s="80" t="s">
        <v>154</v>
      </c>
      <c r="C85" s="80" t="s">
        <v>155</v>
      </c>
      <c r="D85" s="80" t="s">
        <v>61</v>
      </c>
      <c r="E85" s="72" t="s">
        <v>370</v>
      </c>
      <c r="F85" s="323" t="s">
        <v>420</v>
      </c>
      <c r="G85" s="325" t="s">
        <v>400</v>
      </c>
      <c r="H85" s="328" t="s">
        <v>428</v>
      </c>
      <c r="I85" s="333" t="s">
        <v>438</v>
      </c>
      <c r="J85" s="334" t="s">
        <v>445</v>
      </c>
      <c r="K85" s="335" t="s">
        <v>454</v>
      </c>
      <c r="L85" s="339" t="s">
        <v>460</v>
      </c>
      <c r="M85" s="339" t="s">
        <v>465</v>
      </c>
      <c r="N85" s="72" t="s">
        <v>371</v>
      </c>
      <c r="O85" s="337" t="s">
        <v>453</v>
      </c>
      <c r="P85" s="321" t="s">
        <v>373</v>
      </c>
    </row>
    <row r="86" spans="1:16" ht="12.75" customHeight="1">
      <c r="A86" s="73">
        <v>400</v>
      </c>
      <c r="B86" s="73"/>
      <c r="C86" s="74"/>
      <c r="D86" s="194" t="s">
        <v>404</v>
      </c>
      <c r="E86" s="205">
        <f aca="true" t="shared" si="31" ref="E86:O89">E87</f>
        <v>85000</v>
      </c>
      <c r="F86" s="205">
        <f t="shared" si="31"/>
        <v>-19534</v>
      </c>
      <c r="G86" s="205">
        <f t="shared" si="31"/>
        <v>0</v>
      </c>
      <c r="H86" s="205">
        <f t="shared" si="31"/>
        <v>0</v>
      </c>
      <c r="I86" s="205">
        <f t="shared" si="31"/>
        <v>0</v>
      </c>
      <c r="J86" s="205">
        <f t="shared" si="31"/>
        <v>0</v>
      </c>
      <c r="K86" s="205">
        <f t="shared" si="31"/>
        <v>17</v>
      </c>
      <c r="L86" s="205">
        <f t="shared" si="31"/>
        <v>-15000</v>
      </c>
      <c r="M86" s="205">
        <f t="shared" si="31"/>
        <v>0</v>
      </c>
      <c r="N86" s="205">
        <f t="shared" si="31"/>
        <v>50483</v>
      </c>
      <c r="O86" s="205">
        <f t="shared" si="31"/>
        <v>483</v>
      </c>
      <c r="P86" s="304">
        <f>SUM(O86/N86)</f>
        <v>0.009567577204207357</v>
      </c>
    </row>
    <row r="87" spans="1:16" ht="12.75">
      <c r="A87" s="75">
        <v>450</v>
      </c>
      <c r="B87" s="75"/>
      <c r="C87" s="76"/>
      <c r="D87" s="191" t="s">
        <v>2</v>
      </c>
      <c r="E87" s="103">
        <f aca="true" t="shared" si="32" ref="E87:O87">SUM(E88:E89)</f>
        <v>85000</v>
      </c>
      <c r="F87" s="103">
        <f t="shared" si="32"/>
        <v>-19534</v>
      </c>
      <c r="G87" s="103">
        <f t="shared" si="32"/>
        <v>0</v>
      </c>
      <c r="H87" s="103">
        <f>SUM(H88:H89)</f>
        <v>0</v>
      </c>
      <c r="I87" s="103">
        <f>SUM(I88:I89)</f>
        <v>0</v>
      </c>
      <c r="J87" s="103">
        <f>SUM(J88:J89)</f>
        <v>0</v>
      </c>
      <c r="K87" s="103">
        <f>SUM(K88:K89)</f>
        <v>17</v>
      </c>
      <c r="L87" s="103">
        <f>SUM(L88:L89)</f>
        <v>-15000</v>
      </c>
      <c r="M87" s="103">
        <f t="shared" si="32"/>
        <v>0</v>
      </c>
      <c r="N87" s="103">
        <f t="shared" si="32"/>
        <v>50483</v>
      </c>
      <c r="O87" s="103">
        <f t="shared" si="32"/>
        <v>483</v>
      </c>
      <c r="P87" s="305">
        <f>SUM(O87/N87)</f>
        <v>0.009567577204207357</v>
      </c>
    </row>
    <row r="88" spans="1:16" ht="12.75">
      <c r="A88" s="75"/>
      <c r="B88" s="294">
        <v>453</v>
      </c>
      <c r="C88" s="295"/>
      <c r="D88" s="296" t="s">
        <v>403</v>
      </c>
      <c r="E88" s="103">
        <v>0</v>
      </c>
      <c r="F88" s="103">
        <v>466</v>
      </c>
      <c r="G88" s="103">
        <v>0</v>
      </c>
      <c r="H88" s="103">
        <v>0</v>
      </c>
      <c r="I88" s="103">
        <v>0</v>
      </c>
      <c r="J88" s="103">
        <v>0</v>
      </c>
      <c r="K88" s="103">
        <v>17</v>
      </c>
      <c r="L88" s="103">
        <v>0</v>
      </c>
      <c r="M88" s="103">
        <v>0</v>
      </c>
      <c r="N88" s="103">
        <f>SUM(E88:M88)</f>
        <v>483</v>
      </c>
      <c r="O88" s="103">
        <v>483</v>
      </c>
      <c r="P88" s="305">
        <f>SUM(O88/N88)</f>
        <v>1</v>
      </c>
    </row>
    <row r="89" spans="1:16" ht="12.75">
      <c r="A89" s="75"/>
      <c r="B89" s="75">
        <v>454</v>
      </c>
      <c r="C89" s="76"/>
      <c r="D89" s="191" t="s">
        <v>3</v>
      </c>
      <c r="E89" s="99">
        <f t="shared" si="31"/>
        <v>85000</v>
      </c>
      <c r="F89" s="99">
        <f t="shared" si="31"/>
        <v>-20000</v>
      </c>
      <c r="G89" s="99">
        <f t="shared" si="31"/>
        <v>0</v>
      </c>
      <c r="H89" s="99">
        <f t="shared" si="31"/>
        <v>0</v>
      </c>
      <c r="I89" s="99">
        <f t="shared" si="31"/>
        <v>0</v>
      </c>
      <c r="J89" s="99">
        <f t="shared" si="31"/>
        <v>0</v>
      </c>
      <c r="K89" s="99">
        <f t="shared" si="31"/>
        <v>0</v>
      </c>
      <c r="L89" s="99">
        <f t="shared" si="31"/>
        <v>-15000</v>
      </c>
      <c r="M89" s="99">
        <f t="shared" si="31"/>
        <v>0</v>
      </c>
      <c r="N89" s="99">
        <f t="shared" si="31"/>
        <v>50000</v>
      </c>
      <c r="O89" s="99">
        <f t="shared" si="31"/>
        <v>0</v>
      </c>
      <c r="P89" s="305">
        <f>SUM(O89/N89)</f>
        <v>0</v>
      </c>
    </row>
    <row r="90" spans="1:16" ht="12.75">
      <c r="A90" s="77"/>
      <c r="B90" s="77"/>
      <c r="C90" s="78" t="s">
        <v>32</v>
      </c>
      <c r="D90" s="193" t="s">
        <v>158</v>
      </c>
      <c r="E90" s="102">
        <v>85000</v>
      </c>
      <c r="F90" s="102">
        <v>-20000</v>
      </c>
      <c r="G90" s="102">
        <v>0</v>
      </c>
      <c r="H90" s="102">
        <v>0</v>
      </c>
      <c r="I90" s="102">
        <v>0</v>
      </c>
      <c r="J90" s="102">
        <v>0</v>
      </c>
      <c r="K90" s="102">
        <v>0</v>
      </c>
      <c r="L90" s="102">
        <v>-15000</v>
      </c>
      <c r="M90" s="102">
        <v>0</v>
      </c>
      <c r="N90" s="102">
        <f>SUM(E90:M90)</f>
        <v>50000</v>
      </c>
      <c r="O90" s="102">
        <v>0</v>
      </c>
      <c r="P90" s="306">
        <f>SUM(O90/N90)</f>
        <v>0</v>
      </c>
    </row>
    <row r="91" spans="1:16" s="24" customFormat="1" ht="12">
      <c r="A91" s="93"/>
      <c r="B91" s="93"/>
      <c r="C91" s="95"/>
      <c r="D91" s="196" t="s">
        <v>306</v>
      </c>
      <c r="E91" s="197">
        <f aca="true" t="shared" si="33" ref="E91:O91">E86</f>
        <v>85000</v>
      </c>
      <c r="F91" s="197">
        <f t="shared" si="33"/>
        <v>-19534</v>
      </c>
      <c r="G91" s="197">
        <f t="shared" si="33"/>
        <v>0</v>
      </c>
      <c r="H91" s="197">
        <f>H86</f>
        <v>0</v>
      </c>
      <c r="I91" s="197">
        <f>I86</f>
        <v>0</v>
      </c>
      <c r="J91" s="197">
        <f>J86</f>
        <v>0</v>
      </c>
      <c r="K91" s="197">
        <f>K86</f>
        <v>17</v>
      </c>
      <c r="L91" s="197">
        <f>L86</f>
        <v>-15000</v>
      </c>
      <c r="M91" s="197">
        <f t="shared" si="33"/>
        <v>0</v>
      </c>
      <c r="N91" s="197">
        <f t="shared" si="33"/>
        <v>50483</v>
      </c>
      <c r="O91" s="197">
        <f t="shared" si="33"/>
        <v>483</v>
      </c>
      <c r="P91" s="307">
        <f>O91/N91</f>
        <v>0.009567577204207357</v>
      </c>
    </row>
    <row r="92" spans="1:14" s="24" customFormat="1" ht="12">
      <c r="A92" s="206"/>
      <c r="B92" s="207"/>
      <c r="C92" s="207"/>
      <c r="D92" s="207"/>
      <c r="E92" s="208"/>
      <c r="F92" s="208"/>
      <c r="G92" s="208"/>
      <c r="H92" s="208"/>
      <c r="I92" s="208"/>
      <c r="J92" s="208"/>
      <c r="K92" s="208"/>
      <c r="L92" s="208"/>
      <c r="M92" s="208"/>
      <c r="N92" s="208"/>
    </row>
    <row r="93" spans="1:14" s="24" customFormat="1" ht="12">
      <c r="A93" s="273" t="s">
        <v>316</v>
      </c>
      <c r="B93" s="209"/>
      <c r="C93" s="209"/>
      <c r="E93" s="208"/>
      <c r="F93" s="208"/>
      <c r="G93" s="208"/>
      <c r="H93" s="208"/>
      <c r="I93" s="208"/>
      <c r="J93" s="208"/>
      <c r="K93" s="208"/>
      <c r="L93" s="208"/>
      <c r="M93" s="208"/>
      <c r="N93" s="208"/>
    </row>
    <row r="94" spans="1:14" s="24" customFormat="1" ht="12">
      <c r="A94" s="273"/>
      <c r="B94" s="209"/>
      <c r="C94" s="209"/>
      <c r="E94" s="208"/>
      <c r="F94" s="208"/>
      <c r="G94" s="208"/>
      <c r="H94" s="208"/>
      <c r="I94" s="208"/>
      <c r="J94" s="208"/>
      <c r="K94" s="208"/>
      <c r="L94" s="208"/>
      <c r="M94" s="208"/>
      <c r="N94" s="208"/>
    </row>
    <row r="95" spans="1:14" s="24" customFormat="1" ht="12">
      <c r="A95" s="272" t="s">
        <v>150</v>
      </c>
      <c r="B95" s="209"/>
      <c r="C95" s="209"/>
      <c r="E95" s="208"/>
      <c r="F95" s="208"/>
      <c r="G95" s="208"/>
      <c r="H95" s="208"/>
      <c r="I95" s="208"/>
      <c r="J95" s="208"/>
      <c r="K95" s="208"/>
      <c r="L95" s="208"/>
      <c r="M95" s="208"/>
      <c r="N95" s="208"/>
    </row>
    <row r="96" spans="1:14" s="24" customFormat="1" ht="12">
      <c r="A96" s="272" t="s">
        <v>325</v>
      </c>
      <c r="B96" s="209"/>
      <c r="C96" s="209"/>
      <c r="E96" s="208"/>
      <c r="F96" s="208"/>
      <c r="G96" s="208"/>
      <c r="H96" s="208"/>
      <c r="I96" s="208"/>
      <c r="J96" s="208"/>
      <c r="K96" s="208"/>
      <c r="L96" s="208"/>
      <c r="M96" s="208"/>
      <c r="N96" s="208"/>
    </row>
    <row r="97" spans="1:14" s="24" customFormat="1" ht="12">
      <c r="A97" s="272" t="s">
        <v>326</v>
      </c>
      <c r="B97" s="209"/>
      <c r="C97" s="209"/>
      <c r="E97" s="208"/>
      <c r="F97" s="208"/>
      <c r="G97" s="208"/>
      <c r="H97" s="208"/>
      <c r="I97" s="208"/>
      <c r="J97" s="208"/>
      <c r="K97" s="208"/>
      <c r="L97" s="208"/>
      <c r="M97" s="208"/>
      <c r="N97" s="208"/>
    </row>
    <row r="98" spans="1:14" s="24" customFormat="1" ht="12">
      <c r="A98" s="272" t="s">
        <v>349</v>
      </c>
      <c r="B98" s="209"/>
      <c r="C98" s="209"/>
      <c r="E98" s="208"/>
      <c r="F98" s="208"/>
      <c r="G98" s="208"/>
      <c r="H98" s="208"/>
      <c r="I98" s="208"/>
      <c r="J98" s="208"/>
      <c r="K98" s="208"/>
      <c r="L98" s="208"/>
      <c r="M98" s="208"/>
      <c r="N98" s="208"/>
    </row>
    <row r="99" spans="1:14" s="24" customFormat="1" ht="12">
      <c r="A99" s="272" t="s">
        <v>318</v>
      </c>
      <c r="B99" s="209"/>
      <c r="C99" s="209"/>
      <c r="E99" s="208"/>
      <c r="F99" s="208"/>
      <c r="G99" s="208"/>
      <c r="H99" s="208"/>
      <c r="I99" s="208"/>
      <c r="J99" s="208"/>
      <c r="K99" s="208"/>
      <c r="L99" s="208"/>
      <c r="M99" s="208"/>
      <c r="N99" s="208"/>
    </row>
    <row r="100" spans="1:14" s="24" customFormat="1" ht="12">
      <c r="A100" s="272" t="s">
        <v>152</v>
      </c>
      <c r="B100" s="209"/>
      <c r="C100" s="209"/>
      <c r="E100" s="208"/>
      <c r="F100" s="208"/>
      <c r="G100" s="208"/>
      <c r="H100" s="208"/>
      <c r="I100" s="208"/>
      <c r="J100" s="208"/>
      <c r="K100" s="208"/>
      <c r="L100" s="208"/>
      <c r="M100" s="208"/>
      <c r="N100" s="208"/>
    </row>
    <row r="101" spans="1:14" s="24" customFormat="1" ht="12">
      <c r="A101" s="272" t="s">
        <v>314</v>
      </c>
      <c r="B101" s="209"/>
      <c r="C101" s="209"/>
      <c r="E101" s="208"/>
      <c r="F101" s="208"/>
      <c r="G101" s="208"/>
      <c r="H101" s="208"/>
      <c r="I101" s="208"/>
      <c r="J101" s="208"/>
      <c r="K101" s="208"/>
      <c r="L101" s="208"/>
      <c r="M101" s="208"/>
      <c r="N101" s="208"/>
    </row>
    <row r="102" spans="1:14" s="24" customFormat="1" ht="12">
      <c r="A102" s="329" t="s">
        <v>444</v>
      </c>
      <c r="E102" s="208"/>
      <c r="F102" s="208"/>
      <c r="G102" s="208"/>
      <c r="H102" s="208"/>
      <c r="I102" s="208"/>
      <c r="J102" s="208"/>
      <c r="K102" s="208"/>
      <c r="L102" s="208"/>
      <c r="M102" s="208"/>
      <c r="N102" s="208"/>
    </row>
    <row r="103" spans="1:14" s="24" customFormat="1" ht="12">
      <c r="A103" s="272" t="s">
        <v>317</v>
      </c>
      <c r="B103" s="209"/>
      <c r="C103" s="209"/>
      <c r="E103" s="208"/>
      <c r="F103" s="208"/>
      <c r="G103" s="208"/>
      <c r="H103" s="208"/>
      <c r="I103" s="208"/>
      <c r="J103" s="208"/>
      <c r="K103" s="208"/>
      <c r="L103" s="208"/>
      <c r="M103" s="208"/>
      <c r="N103" s="208"/>
    </row>
    <row r="104" spans="1:14" ht="12.75">
      <c r="A104" s="272" t="s">
        <v>149</v>
      </c>
      <c r="B104" s="209"/>
      <c r="C104" s="209"/>
      <c r="D104" s="24"/>
      <c r="E104" s="181"/>
      <c r="F104" s="181"/>
      <c r="G104" s="181"/>
      <c r="H104" s="181"/>
      <c r="I104" s="181"/>
      <c r="J104" s="181"/>
      <c r="K104" s="181"/>
      <c r="L104" s="181"/>
      <c r="M104" s="181"/>
      <c r="N104" s="183"/>
    </row>
    <row r="105" spans="1:14" ht="12.75">
      <c r="A105" s="272" t="s">
        <v>151</v>
      </c>
      <c r="B105" s="209"/>
      <c r="C105" s="209"/>
      <c r="E105" s="181"/>
      <c r="F105" s="181"/>
      <c r="G105" s="181"/>
      <c r="H105" s="181"/>
      <c r="I105" s="181"/>
      <c r="J105" s="181"/>
      <c r="K105" s="181"/>
      <c r="L105" s="181"/>
      <c r="M105" s="181"/>
      <c r="N105" s="183"/>
    </row>
    <row r="106" spans="1:14" ht="12.75">
      <c r="A106" s="272" t="s">
        <v>324</v>
      </c>
      <c r="B106" s="209"/>
      <c r="C106" s="209"/>
      <c r="E106" s="181"/>
      <c r="F106" s="181"/>
      <c r="G106" s="181"/>
      <c r="H106" s="181"/>
      <c r="I106" s="181"/>
      <c r="J106" s="181"/>
      <c r="K106" s="181"/>
      <c r="L106" s="181"/>
      <c r="M106" s="181"/>
      <c r="N106" s="183"/>
    </row>
    <row r="107" spans="1:14" ht="12.75">
      <c r="A107" s="272" t="s">
        <v>315</v>
      </c>
      <c r="B107" s="209"/>
      <c r="C107" s="210"/>
      <c r="E107" s="181"/>
      <c r="F107" s="181"/>
      <c r="G107" s="181"/>
      <c r="H107" s="181"/>
      <c r="I107" s="181"/>
      <c r="J107" s="181"/>
      <c r="K107" s="181"/>
      <c r="L107" s="181"/>
      <c r="M107" s="181"/>
      <c r="N107" s="183"/>
    </row>
    <row r="108" spans="2:14" ht="12.75">
      <c r="B108" s="209"/>
      <c r="C108" s="209"/>
      <c r="E108" s="181"/>
      <c r="F108" s="181"/>
      <c r="G108" s="181"/>
      <c r="H108" s="181"/>
      <c r="I108" s="181"/>
      <c r="J108" s="181"/>
      <c r="K108" s="181"/>
      <c r="L108" s="181"/>
      <c r="M108" s="181"/>
      <c r="N108" s="183"/>
    </row>
    <row r="109" spans="2:14" ht="12.75">
      <c r="B109" s="209"/>
      <c r="C109" s="209"/>
      <c r="E109" s="181"/>
      <c r="F109" s="181"/>
      <c r="G109" s="181"/>
      <c r="H109" s="181"/>
      <c r="I109" s="181"/>
      <c r="J109" s="181"/>
      <c r="K109" s="181"/>
      <c r="L109" s="181"/>
      <c r="M109" s="181"/>
      <c r="N109" s="183"/>
    </row>
    <row r="110" spans="2:14" ht="12.75">
      <c r="B110" s="209"/>
      <c r="C110" s="209"/>
      <c r="E110" s="181"/>
      <c r="F110" s="181"/>
      <c r="G110" s="181"/>
      <c r="H110" s="181"/>
      <c r="I110" s="181"/>
      <c r="J110" s="181"/>
      <c r="K110" s="181"/>
      <c r="L110" s="181"/>
      <c r="M110" s="181"/>
      <c r="N110" s="183"/>
    </row>
    <row r="111" spans="2:14" ht="12.75">
      <c r="B111" s="209"/>
      <c r="C111" s="209"/>
      <c r="E111" s="181"/>
      <c r="F111" s="181"/>
      <c r="G111" s="181"/>
      <c r="H111" s="181"/>
      <c r="I111" s="181"/>
      <c r="J111" s="181"/>
      <c r="K111" s="181"/>
      <c r="L111" s="181"/>
      <c r="M111" s="181"/>
      <c r="N111" s="183"/>
    </row>
    <row r="112" spans="2:14" ht="12.75">
      <c r="B112" s="210"/>
      <c r="C112" s="210"/>
      <c r="E112" s="181"/>
      <c r="F112" s="181"/>
      <c r="G112" s="181"/>
      <c r="H112" s="181"/>
      <c r="I112" s="181"/>
      <c r="J112" s="181"/>
      <c r="K112" s="181"/>
      <c r="L112" s="181"/>
      <c r="M112" s="181"/>
      <c r="N112" s="183"/>
    </row>
    <row r="113" spans="2:14" ht="12.75">
      <c r="B113" s="210"/>
      <c r="C113" s="210"/>
      <c r="E113" s="181"/>
      <c r="F113" s="181"/>
      <c r="G113" s="181"/>
      <c r="H113" s="181"/>
      <c r="I113" s="181"/>
      <c r="J113" s="181"/>
      <c r="K113" s="181"/>
      <c r="L113" s="181"/>
      <c r="M113" s="181"/>
      <c r="N113" s="183"/>
    </row>
    <row r="114" spans="2:14" ht="12.75">
      <c r="B114" s="210"/>
      <c r="C114" s="210"/>
      <c r="E114" s="181"/>
      <c r="F114" s="181"/>
      <c r="G114" s="181"/>
      <c r="H114" s="181"/>
      <c r="I114" s="181"/>
      <c r="J114" s="181"/>
      <c r="K114" s="181"/>
      <c r="L114" s="181"/>
      <c r="M114" s="181"/>
      <c r="N114" s="183"/>
    </row>
    <row r="115" spans="2:14" ht="12.75">
      <c r="B115" s="209"/>
      <c r="C115" s="209"/>
      <c r="E115" s="181"/>
      <c r="F115" s="181"/>
      <c r="G115" s="181"/>
      <c r="H115" s="181"/>
      <c r="I115" s="181"/>
      <c r="J115" s="181"/>
      <c r="K115" s="181"/>
      <c r="L115" s="181"/>
      <c r="M115" s="181"/>
      <c r="N115" s="183"/>
    </row>
    <row r="116" spans="1:14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1:14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22" s="40" customFormat="1" ht="12.75">
      <c r="A122" s="41"/>
    </row>
    <row r="123" ht="12.75">
      <c r="A123" s="18"/>
    </row>
    <row r="124" ht="12.75">
      <c r="A124" s="18"/>
    </row>
    <row r="125" ht="12.75">
      <c r="A125" s="18"/>
    </row>
    <row r="126" ht="12.75">
      <c r="A126" s="18"/>
    </row>
    <row r="127" ht="12.75">
      <c r="A127" s="18"/>
    </row>
    <row r="128" ht="12.75">
      <c r="A128" s="18"/>
    </row>
    <row r="129" ht="12.75">
      <c r="A129" s="18"/>
    </row>
    <row r="130" ht="12.75">
      <c r="A130" s="18"/>
    </row>
    <row r="131" ht="12.75">
      <c r="A131" s="18"/>
    </row>
    <row r="132" ht="12.75">
      <c r="A132" s="18"/>
    </row>
    <row r="133" ht="12.75">
      <c r="A133" s="18"/>
    </row>
    <row r="134" ht="12.75">
      <c r="A134" s="18"/>
    </row>
    <row r="135" ht="12.75">
      <c r="A135" s="18"/>
    </row>
    <row r="136" ht="12.75">
      <c r="A136" s="18"/>
    </row>
    <row r="137" ht="12.75">
      <c r="A137" s="18"/>
    </row>
    <row r="138" ht="12.75">
      <c r="A138" s="18"/>
    </row>
    <row r="139" ht="12.75">
      <c r="A139" s="18"/>
    </row>
    <row r="140" ht="12.75">
      <c r="A140" s="18"/>
    </row>
    <row r="141" ht="12.75">
      <c r="A141" s="18"/>
    </row>
    <row r="142" ht="12.75">
      <c r="A142" s="18"/>
    </row>
    <row r="143" ht="12.75">
      <c r="A143" s="18"/>
    </row>
    <row r="144" ht="12.75">
      <c r="A144" s="18"/>
    </row>
    <row r="145" ht="12.75">
      <c r="A145" s="18"/>
    </row>
    <row r="146" ht="12.75">
      <c r="A146" s="18"/>
    </row>
    <row r="147" ht="12.75">
      <c r="A147" s="18"/>
    </row>
  </sheetData>
  <sheetProtection/>
  <mergeCells count="1">
    <mergeCell ref="A1:P1"/>
  </mergeCells>
  <printOptions horizontalCentered="1"/>
  <pageMargins left="0.7874015748031497" right="0.7874015748031497" top="0.984251968503937" bottom="0.8661417322834646" header="0.5118110236220472" footer="0.5118110236220472"/>
  <pageSetup horizontalDpi="600" verticalDpi="600" orientation="landscape" paperSize="9" scale="60" r:id="rId1"/>
  <rowBreaks count="1" manualBreakCount="1">
    <brk id="51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9"/>
  <sheetViews>
    <sheetView tabSelected="1" view="pageBreakPreview" zoomScaleSheetLayoutView="100" zoomScalePageLayoutView="0" workbookViewId="0" topLeftCell="A1">
      <selection activeCell="M2" sqref="M2"/>
    </sheetView>
  </sheetViews>
  <sheetFormatPr defaultColWidth="9.140625" defaultRowHeight="12.75"/>
  <cols>
    <col min="1" max="1" width="46.421875" style="0" customWidth="1"/>
    <col min="2" max="2" width="11.28125" style="3" customWidth="1"/>
    <col min="3" max="9" width="12.7109375" style="3" hidden="1" customWidth="1"/>
    <col min="10" max="10" width="12.57421875" style="3" hidden="1" customWidth="1"/>
    <col min="11" max="11" width="11.140625" style="0" customWidth="1"/>
    <col min="12" max="12" width="11.57421875" style="0" customWidth="1"/>
    <col min="13" max="13" width="8.140625" style="0" customWidth="1"/>
  </cols>
  <sheetData>
    <row r="1" spans="1:20" ht="15" customHeight="1">
      <c r="A1" s="340" t="s">
        <v>410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136"/>
      <c r="O1" s="136"/>
      <c r="P1" s="136"/>
      <c r="Q1" s="136"/>
      <c r="R1" s="136"/>
      <c r="S1" s="136"/>
      <c r="T1" s="136"/>
    </row>
    <row r="2" spans="1:11" ht="15" customHeight="1">
      <c r="A2" s="139"/>
      <c r="B2" s="236"/>
      <c r="C2" s="236"/>
      <c r="D2" s="236"/>
      <c r="E2" s="236"/>
      <c r="F2" s="236"/>
      <c r="G2" s="236"/>
      <c r="H2" s="236"/>
      <c r="I2" s="236"/>
      <c r="J2" s="236"/>
      <c r="K2" s="269"/>
    </row>
    <row r="3" spans="1:13" s="139" customFormat="1" ht="15" customHeight="1">
      <c r="A3" s="399" t="s">
        <v>221</v>
      </c>
      <c r="B3" s="397" t="s">
        <v>366</v>
      </c>
      <c r="C3" s="397" t="s">
        <v>419</v>
      </c>
      <c r="D3" s="397" t="s">
        <v>401</v>
      </c>
      <c r="E3" s="397" t="s">
        <v>429</v>
      </c>
      <c r="F3" s="397" t="s">
        <v>440</v>
      </c>
      <c r="G3" s="397" t="s">
        <v>446</v>
      </c>
      <c r="H3" s="397" t="s">
        <v>455</v>
      </c>
      <c r="I3" s="397" t="s">
        <v>461</v>
      </c>
      <c r="J3" s="397" t="s">
        <v>464</v>
      </c>
      <c r="K3" s="397" t="s">
        <v>367</v>
      </c>
      <c r="L3" s="397" t="s">
        <v>451</v>
      </c>
      <c r="M3" s="397" t="s">
        <v>374</v>
      </c>
    </row>
    <row r="4" spans="1:13" s="139" customFormat="1" ht="15" customHeight="1">
      <c r="A4" s="400"/>
      <c r="B4" s="401"/>
      <c r="C4" s="398"/>
      <c r="D4" s="398"/>
      <c r="E4" s="398"/>
      <c r="F4" s="398"/>
      <c r="G4" s="398"/>
      <c r="H4" s="398"/>
      <c r="I4" s="398"/>
      <c r="J4" s="398"/>
      <c r="K4" s="401"/>
      <c r="L4" s="398"/>
      <c r="M4" s="398"/>
    </row>
    <row r="5" spans="1:13" s="139" customFormat="1" ht="15" customHeight="1">
      <c r="A5" s="400"/>
      <c r="B5" s="401"/>
      <c r="C5" s="398"/>
      <c r="D5" s="398"/>
      <c r="E5" s="398"/>
      <c r="F5" s="398"/>
      <c r="G5" s="398"/>
      <c r="H5" s="398"/>
      <c r="I5" s="398"/>
      <c r="J5" s="398"/>
      <c r="K5" s="401"/>
      <c r="L5" s="398"/>
      <c r="M5" s="398"/>
    </row>
    <row r="6" spans="1:13" s="139" customFormat="1" ht="15" customHeight="1">
      <c r="A6" s="161" t="s">
        <v>307</v>
      </c>
      <c r="B6" s="162">
        <f>SUM(Príjmy!E71)</f>
        <v>1727488</v>
      </c>
      <c r="C6" s="162">
        <f>SUM(Príjmy!F71)</f>
        <v>27460</v>
      </c>
      <c r="D6" s="162">
        <f>SUM(Príjmy!G71)</f>
        <v>25039</v>
      </c>
      <c r="E6" s="162">
        <f>SUM(Príjmy!H71)</f>
        <v>25000</v>
      </c>
      <c r="F6" s="162">
        <f>SUM(Príjmy!I71)</f>
        <v>16260</v>
      </c>
      <c r="G6" s="162">
        <f>SUM(Príjmy!J71)</f>
        <v>0</v>
      </c>
      <c r="H6" s="162">
        <f>SUM(Príjmy!K71)</f>
        <v>5419</v>
      </c>
      <c r="I6" s="162">
        <f>SUM(Príjmy!L71)</f>
        <v>0</v>
      </c>
      <c r="J6" s="162">
        <f>SUM(Príjmy!M71)</f>
        <v>0</v>
      </c>
      <c r="K6" s="162">
        <f>SUM(Príjmy!N71)</f>
        <v>1826666</v>
      </c>
      <c r="L6" s="162">
        <f>SUM(Príjmy!O71)</f>
        <v>1830941</v>
      </c>
      <c r="M6" s="327">
        <f>SUM(L6/K6)</f>
        <v>1.002340329321288</v>
      </c>
    </row>
    <row r="7" spans="1:13" s="139" customFormat="1" ht="15" customHeight="1">
      <c r="A7" s="161" t="s">
        <v>319</v>
      </c>
      <c r="B7" s="162">
        <f aca="true" t="shared" si="0" ref="B7:L7">SUM(B9:B16)</f>
        <v>1727488</v>
      </c>
      <c r="C7" s="162">
        <f t="shared" si="0"/>
        <v>27926</v>
      </c>
      <c r="D7" s="162">
        <f t="shared" si="0"/>
        <v>25039</v>
      </c>
      <c r="E7" s="162">
        <f aca="true" t="shared" si="1" ref="E7:J7">SUM(E9:E16)</f>
        <v>25000</v>
      </c>
      <c r="F7" s="162">
        <f t="shared" si="1"/>
        <v>16260</v>
      </c>
      <c r="G7" s="162">
        <f t="shared" si="1"/>
        <v>0</v>
      </c>
      <c r="H7" s="162">
        <f t="shared" si="1"/>
        <v>5419</v>
      </c>
      <c r="I7" s="162">
        <f t="shared" si="1"/>
        <v>0</v>
      </c>
      <c r="J7" s="162">
        <f t="shared" si="1"/>
        <v>0</v>
      </c>
      <c r="K7" s="162">
        <f t="shared" si="0"/>
        <v>1827132</v>
      </c>
      <c r="L7" s="162">
        <f t="shared" si="0"/>
        <v>1755112</v>
      </c>
      <c r="M7" s="327">
        <f>SUM(L7/K7)</f>
        <v>0.960583033957043</v>
      </c>
    </row>
    <row r="8" spans="1:13" s="139" customFormat="1" ht="15" customHeight="1">
      <c r="A8" s="140" t="s">
        <v>222</v>
      </c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314"/>
    </row>
    <row r="9" spans="1:13" s="139" customFormat="1" ht="15" customHeight="1">
      <c r="A9" s="141" t="s">
        <v>223</v>
      </c>
      <c r="B9" s="167">
        <f>SUM('P1'!E7)</f>
        <v>23643</v>
      </c>
      <c r="C9" s="167">
        <f>SUM('P1'!F7)</f>
        <v>0</v>
      </c>
      <c r="D9" s="167">
        <f>SUM('P1'!G7)</f>
        <v>0</v>
      </c>
      <c r="E9" s="167">
        <f>SUM('P1'!H7)</f>
        <v>0</v>
      </c>
      <c r="F9" s="167">
        <f>SUM('P1'!I7)</f>
        <v>-3400</v>
      </c>
      <c r="G9" s="167">
        <f>SUM('P1'!J7)</f>
        <v>2500</v>
      </c>
      <c r="H9" s="167">
        <f>SUM('P1'!K7)</f>
        <v>-222</v>
      </c>
      <c r="I9" s="167">
        <f>SUM('P1'!L7)</f>
        <v>0</v>
      </c>
      <c r="J9" s="167">
        <f>SUM('P1'!M7)</f>
        <v>0</v>
      </c>
      <c r="K9" s="167">
        <f>SUM('P1'!N7)</f>
        <v>22521</v>
      </c>
      <c r="L9" s="167">
        <f>SUM('P1'!O7)</f>
        <v>21516</v>
      </c>
      <c r="M9" s="315">
        <f>SUM(L9/K9)</f>
        <v>0.9553749833488744</v>
      </c>
    </row>
    <row r="10" spans="1:13" s="139" customFormat="1" ht="15" customHeight="1">
      <c r="A10" s="142" t="s">
        <v>224</v>
      </c>
      <c r="B10" s="167">
        <f>SUM('P2'!E7)</f>
        <v>100</v>
      </c>
      <c r="C10" s="167">
        <f>SUM('P2'!F7)</f>
        <v>0</v>
      </c>
      <c r="D10" s="167">
        <f>SUM('P2'!G7)</f>
        <v>0</v>
      </c>
      <c r="E10" s="167">
        <f>SUM('P2'!H7)</f>
        <v>0</v>
      </c>
      <c r="F10" s="167">
        <f>SUM('P2'!I7)</f>
        <v>135</v>
      </c>
      <c r="G10" s="167">
        <f>SUM('P2'!J7)</f>
        <v>0</v>
      </c>
      <c r="H10" s="167">
        <f>SUM('P2'!K7)</f>
        <v>0</v>
      </c>
      <c r="I10" s="167">
        <f>SUM('P2'!L7)</f>
        <v>0</v>
      </c>
      <c r="J10" s="167">
        <f>SUM('P2'!M7)</f>
        <v>0</v>
      </c>
      <c r="K10" s="167">
        <f>SUM('P2'!N7)</f>
        <v>235</v>
      </c>
      <c r="L10" s="167">
        <f>SUM('P2'!O7)</f>
        <v>235</v>
      </c>
      <c r="M10" s="315">
        <f aca="true" t="shared" si="2" ref="M10:M15">SUM(L10/K10)</f>
        <v>1</v>
      </c>
    </row>
    <row r="11" spans="1:13" s="139" customFormat="1" ht="15" customHeight="1">
      <c r="A11" s="142" t="s">
        <v>225</v>
      </c>
      <c r="B11" s="167">
        <f>SUM('P3'!E7)</f>
        <v>2800</v>
      </c>
      <c r="C11" s="167">
        <f>SUM('P3'!F7)</f>
        <v>1000</v>
      </c>
      <c r="D11" s="167">
        <f>SUM('P3'!G7)</f>
        <v>6500</v>
      </c>
      <c r="E11" s="167">
        <f>SUM('P3'!H7)</f>
        <v>25000</v>
      </c>
      <c r="F11" s="167">
        <f>SUM('P3'!I7)</f>
        <v>3998</v>
      </c>
      <c r="G11" s="167">
        <f>SUM('P3'!J7)</f>
        <v>0</v>
      </c>
      <c r="H11" s="167">
        <f>SUM('P3'!K7)</f>
        <v>-3162</v>
      </c>
      <c r="I11" s="167">
        <f>SUM('P3'!L7)</f>
        <v>0</v>
      </c>
      <c r="J11" s="167">
        <f>SUM('P3'!M7)</f>
        <v>0</v>
      </c>
      <c r="K11" s="167">
        <f>SUM('P3'!N7)</f>
        <v>36136</v>
      </c>
      <c r="L11" s="167">
        <f>SUM('P3'!O7)</f>
        <v>35025</v>
      </c>
      <c r="M11" s="315">
        <f t="shared" si="2"/>
        <v>0.9692550365286695</v>
      </c>
    </row>
    <row r="12" spans="1:13" s="139" customFormat="1" ht="15" customHeight="1">
      <c r="A12" s="142" t="s">
        <v>226</v>
      </c>
      <c r="B12" s="167">
        <f>SUM('P4'!E7)</f>
        <v>38850</v>
      </c>
      <c r="C12" s="167">
        <f>SUM('P4'!F7)</f>
        <v>-1000</v>
      </c>
      <c r="D12" s="167">
        <f>SUM('P4'!G7)</f>
        <v>1000</v>
      </c>
      <c r="E12" s="167">
        <f>SUM('P4'!H7)</f>
        <v>0</v>
      </c>
      <c r="F12" s="167">
        <f>SUM('P4'!I7)</f>
        <v>1300</v>
      </c>
      <c r="G12" s="167">
        <f>SUM('P4'!J7)</f>
        <v>-23</v>
      </c>
      <c r="H12" s="167">
        <f>SUM('P4'!K7)</f>
        <v>-1268</v>
      </c>
      <c r="I12" s="167">
        <f>SUM('P4'!L7)</f>
        <v>0</v>
      </c>
      <c r="J12" s="167">
        <f>SUM('P4'!M7)</f>
        <v>0</v>
      </c>
      <c r="K12" s="167">
        <f>SUM('P4'!N7)</f>
        <v>38859</v>
      </c>
      <c r="L12" s="167">
        <f>SUM('P4'!O7)</f>
        <v>34140</v>
      </c>
      <c r="M12" s="315">
        <f t="shared" si="2"/>
        <v>0.8785609511310121</v>
      </c>
    </row>
    <row r="13" spans="1:13" s="139" customFormat="1" ht="15" customHeight="1">
      <c r="A13" s="142" t="s">
        <v>227</v>
      </c>
      <c r="B13" s="167">
        <f>SUM('P5'!E7)</f>
        <v>5750</v>
      </c>
      <c r="C13" s="167">
        <f>SUM('P5'!F7)</f>
        <v>0</v>
      </c>
      <c r="D13" s="167">
        <f>SUM('P5'!G7)</f>
        <v>1400</v>
      </c>
      <c r="E13" s="167">
        <f>SUM('P5'!H7)</f>
        <v>0</v>
      </c>
      <c r="F13" s="167">
        <f>SUM('P5'!I7)</f>
        <v>2000</v>
      </c>
      <c r="G13" s="167">
        <f>SUM('P5'!J7)</f>
        <v>500</v>
      </c>
      <c r="H13" s="167">
        <f>SUM('P5'!K7)</f>
        <v>-195</v>
      </c>
      <c r="I13" s="167">
        <f>SUM('P5'!L7)</f>
        <v>0</v>
      </c>
      <c r="J13" s="167">
        <f>SUM('P5'!M7)</f>
        <v>0</v>
      </c>
      <c r="K13" s="167">
        <f>SUM('P5'!N7)</f>
        <v>9455</v>
      </c>
      <c r="L13" s="167">
        <f>SUM('P5'!O7)</f>
        <v>8460</v>
      </c>
      <c r="M13" s="315">
        <f t="shared" si="2"/>
        <v>0.8947646747752512</v>
      </c>
    </row>
    <row r="14" spans="1:13" s="139" customFormat="1" ht="15" customHeight="1">
      <c r="A14" s="142" t="s">
        <v>228</v>
      </c>
      <c r="B14" s="167">
        <f>SUM('P6'!E7)</f>
        <v>947142</v>
      </c>
      <c r="C14" s="167">
        <f>SUM('P6'!F7)</f>
        <v>0</v>
      </c>
      <c r="D14" s="167">
        <f>SUM('P6'!G7)</f>
        <v>8000</v>
      </c>
      <c r="E14" s="167">
        <f>SUM('P6'!H7)</f>
        <v>0</v>
      </c>
      <c r="F14" s="167">
        <f>SUM('P6'!I7)</f>
        <v>5000</v>
      </c>
      <c r="G14" s="167">
        <f>SUM('P6'!J7)</f>
        <v>0</v>
      </c>
      <c r="H14" s="167">
        <f>SUM('P6'!K7)</f>
        <v>5993</v>
      </c>
      <c r="I14" s="167">
        <f>SUM('P6'!L7)</f>
        <v>0</v>
      </c>
      <c r="J14" s="167">
        <f>SUM('P6'!M7)</f>
        <v>0</v>
      </c>
      <c r="K14" s="167">
        <f>SUM('P6'!N7)</f>
        <v>966135</v>
      </c>
      <c r="L14" s="167">
        <f>SUM('P6'!O7)</f>
        <v>964262</v>
      </c>
      <c r="M14" s="315">
        <f t="shared" si="2"/>
        <v>0.9980613475342472</v>
      </c>
    </row>
    <row r="15" spans="1:13" s="139" customFormat="1" ht="15" customHeight="1">
      <c r="A15" s="143" t="s">
        <v>229</v>
      </c>
      <c r="B15" s="167">
        <f>SUM('P7'!E7)</f>
        <v>709203</v>
      </c>
      <c r="C15" s="167">
        <f>SUM('P7'!F7)</f>
        <v>1675</v>
      </c>
      <c r="D15" s="167">
        <f>SUM('P7'!G7)</f>
        <v>-400</v>
      </c>
      <c r="E15" s="167">
        <f>SUM('P7'!H7)</f>
        <v>0</v>
      </c>
      <c r="F15" s="167">
        <f>SUM('P7'!I7)</f>
        <v>7227</v>
      </c>
      <c r="G15" s="167">
        <f>SUM('P7'!J7)</f>
        <v>-2977</v>
      </c>
      <c r="H15" s="167">
        <f>SUM('P7'!K7)</f>
        <v>4273</v>
      </c>
      <c r="I15" s="167">
        <f>SUM('P7'!L7)</f>
        <v>0</v>
      </c>
      <c r="J15" s="167">
        <f>SUM('P7'!M7)</f>
        <v>0</v>
      </c>
      <c r="K15" s="167">
        <f>SUM('P7'!N7)</f>
        <v>719001</v>
      </c>
      <c r="L15" s="167">
        <f>SUM('P7'!O7)</f>
        <v>656684</v>
      </c>
      <c r="M15" s="315">
        <f t="shared" si="2"/>
        <v>0.9133283542025672</v>
      </c>
    </row>
    <row r="16" spans="1:13" s="139" customFormat="1" ht="15" customHeight="1">
      <c r="A16" s="143" t="s">
        <v>341</v>
      </c>
      <c r="B16" s="167">
        <f>SUM('P8'!E7)</f>
        <v>0</v>
      </c>
      <c r="C16" s="167">
        <f>SUM('P8'!F7)</f>
        <v>26251</v>
      </c>
      <c r="D16" s="167">
        <f>SUM('P8'!G7)</f>
        <v>8539</v>
      </c>
      <c r="E16" s="167">
        <f>SUM('P8'!H7)</f>
        <v>0</v>
      </c>
      <c r="F16" s="167">
        <f>SUM('P8'!I7)</f>
        <v>0</v>
      </c>
      <c r="G16" s="167">
        <f>SUM('P8'!J7)</f>
        <v>0</v>
      </c>
      <c r="H16" s="167">
        <f>SUM('P8'!K7)</f>
        <v>0</v>
      </c>
      <c r="I16" s="167">
        <f>SUM('P8'!L7)</f>
        <v>0</v>
      </c>
      <c r="J16" s="167">
        <f>SUM('P8'!M7)</f>
        <v>0</v>
      </c>
      <c r="K16" s="167">
        <f>SUM('P8'!N7)</f>
        <v>34790</v>
      </c>
      <c r="L16" s="167">
        <f>SUM('P8'!O7)</f>
        <v>34790</v>
      </c>
      <c r="M16" s="315">
        <f>SUM(L16/K16)</f>
        <v>1</v>
      </c>
    </row>
    <row r="17" spans="1:13" s="139" customFormat="1" ht="15" customHeight="1">
      <c r="A17" s="144" t="s">
        <v>230</v>
      </c>
      <c r="B17" s="145">
        <f aca="true" t="shared" si="3" ref="B17:L17">SUM(B6-B7)</f>
        <v>0</v>
      </c>
      <c r="C17" s="145">
        <f t="shared" si="3"/>
        <v>-466</v>
      </c>
      <c r="D17" s="145">
        <f t="shared" si="3"/>
        <v>0</v>
      </c>
      <c r="E17" s="145">
        <f aca="true" t="shared" si="4" ref="E17:J17">SUM(E6-E7)</f>
        <v>0</v>
      </c>
      <c r="F17" s="145">
        <f t="shared" si="4"/>
        <v>0</v>
      </c>
      <c r="G17" s="145">
        <f t="shared" si="4"/>
        <v>0</v>
      </c>
      <c r="H17" s="145">
        <f t="shared" si="4"/>
        <v>0</v>
      </c>
      <c r="I17" s="145">
        <f t="shared" si="4"/>
        <v>0</v>
      </c>
      <c r="J17" s="145">
        <f t="shared" si="4"/>
        <v>0</v>
      </c>
      <c r="K17" s="145">
        <f t="shared" si="3"/>
        <v>-466</v>
      </c>
      <c r="L17" s="145">
        <f t="shared" si="3"/>
        <v>75829</v>
      </c>
      <c r="M17" s="316"/>
    </row>
    <row r="18" spans="1:13" s="139" customFormat="1" ht="15" customHeight="1">
      <c r="A18" s="161" t="s">
        <v>305</v>
      </c>
      <c r="B18" s="162">
        <f>SUM(Príjmy!E82)</f>
        <v>0</v>
      </c>
      <c r="C18" s="162">
        <f>SUM(Príjmy!F82)</f>
        <v>20000</v>
      </c>
      <c r="D18" s="162">
        <f>SUM(Príjmy!G82)</f>
        <v>0</v>
      </c>
      <c r="E18" s="162">
        <f>SUM(Príjmy!H82)</f>
        <v>80000</v>
      </c>
      <c r="F18" s="162">
        <f>SUM(Príjmy!I82)</f>
        <v>0</v>
      </c>
      <c r="G18" s="162">
        <f>SUM(Príjmy!J82)</f>
        <v>0</v>
      </c>
      <c r="H18" s="162">
        <f>SUM(Príjmy!K82)</f>
        <v>0</v>
      </c>
      <c r="I18" s="162">
        <f>SUM(Príjmy!L82)</f>
        <v>15000</v>
      </c>
      <c r="J18" s="162">
        <f>SUM(Príjmy!M82)</f>
        <v>0</v>
      </c>
      <c r="K18" s="162">
        <f>SUM(Príjmy!N82)</f>
        <v>115000</v>
      </c>
      <c r="L18" s="162">
        <f>SUM(Príjmy!O82)</f>
        <v>83388</v>
      </c>
      <c r="M18" s="327">
        <f>SUM(L18/K18)</f>
        <v>0.7251130434782609</v>
      </c>
    </row>
    <row r="19" spans="1:13" s="139" customFormat="1" ht="15" customHeight="1">
      <c r="A19" s="161" t="s">
        <v>320</v>
      </c>
      <c r="B19" s="162">
        <f aca="true" t="shared" si="5" ref="B19:L19">SUM(B21:B28)</f>
        <v>85000</v>
      </c>
      <c r="C19" s="162">
        <f t="shared" si="5"/>
        <v>0</v>
      </c>
      <c r="D19" s="162">
        <f t="shared" si="5"/>
        <v>0</v>
      </c>
      <c r="E19" s="162">
        <f>SUM(E21:E28)</f>
        <v>80000</v>
      </c>
      <c r="F19" s="162">
        <f>SUM(F21:F28)</f>
        <v>0</v>
      </c>
      <c r="G19" s="162">
        <f>SUM(G21:G28)</f>
        <v>0</v>
      </c>
      <c r="H19" s="162">
        <f>SUM(H21:H28)</f>
        <v>17</v>
      </c>
      <c r="I19" s="162">
        <f>SUM(I21:I28)</f>
        <v>0</v>
      </c>
      <c r="J19" s="162">
        <f t="shared" si="5"/>
        <v>0</v>
      </c>
      <c r="K19" s="162">
        <f t="shared" si="5"/>
        <v>165017</v>
      </c>
      <c r="L19" s="162">
        <f t="shared" si="5"/>
        <v>85322</v>
      </c>
      <c r="M19" s="327">
        <f>SUM(L19/K19)</f>
        <v>0.5170497585097293</v>
      </c>
    </row>
    <row r="20" spans="1:13" s="139" customFormat="1" ht="15" customHeight="1">
      <c r="A20" s="140" t="s">
        <v>222</v>
      </c>
      <c r="B20" s="284"/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314"/>
    </row>
    <row r="21" spans="1:13" s="139" customFormat="1" ht="15" customHeight="1">
      <c r="A21" s="141" t="s">
        <v>223</v>
      </c>
      <c r="B21" s="167">
        <f>SUM('P1'!Q7)</f>
        <v>0</v>
      </c>
      <c r="C21" s="167">
        <f>SUM('P1'!R7)</f>
        <v>0</v>
      </c>
      <c r="D21" s="167">
        <f>SUM('P1'!S7)</f>
        <v>0</v>
      </c>
      <c r="E21" s="167">
        <f>SUM('P1'!T7)</f>
        <v>0</v>
      </c>
      <c r="F21" s="167">
        <f>SUM('P1'!U7)</f>
        <v>0</v>
      </c>
      <c r="G21" s="167">
        <f>SUM('P1'!V7)</f>
        <v>0</v>
      </c>
      <c r="H21" s="167">
        <f>SUM('P1'!W7)</f>
        <v>0</v>
      </c>
      <c r="I21" s="167">
        <f>SUM('P1'!X7)</f>
        <v>0</v>
      </c>
      <c r="J21" s="167">
        <f>SUM('P1'!Y7)</f>
        <v>0</v>
      </c>
      <c r="K21" s="167">
        <f>SUM('P1'!Z7)</f>
        <v>0</v>
      </c>
      <c r="L21" s="167">
        <f>SUM('P1'!AA7)</f>
        <v>0</v>
      </c>
      <c r="M21" s="315">
        <v>0</v>
      </c>
    </row>
    <row r="22" spans="1:13" s="139" customFormat="1" ht="15" customHeight="1">
      <c r="A22" s="142" t="s">
        <v>224</v>
      </c>
      <c r="B22" s="167">
        <f>SUM('P2'!Q7)</f>
        <v>0</v>
      </c>
      <c r="C22" s="167">
        <f>SUM('P2'!R7)</f>
        <v>0</v>
      </c>
      <c r="D22" s="167">
        <f>SUM('P2'!S7)</f>
        <v>0</v>
      </c>
      <c r="E22" s="167">
        <f>SUM('P2'!T7)</f>
        <v>0</v>
      </c>
      <c r="F22" s="167">
        <f>SUM('P2'!U7)</f>
        <v>0</v>
      </c>
      <c r="G22" s="167">
        <f>SUM('P2'!V7)</f>
        <v>0</v>
      </c>
      <c r="H22" s="167">
        <f>SUM('P2'!W7)</f>
        <v>0</v>
      </c>
      <c r="I22" s="167">
        <f>SUM('P2'!X7)</f>
        <v>0</v>
      </c>
      <c r="J22" s="167">
        <f>SUM('P2'!Y7)</f>
        <v>0</v>
      </c>
      <c r="K22" s="167">
        <f>SUM('P2'!Z7)</f>
        <v>0</v>
      </c>
      <c r="L22" s="167">
        <f>SUM('P2'!AA7)</f>
        <v>0</v>
      </c>
      <c r="M22" s="315">
        <v>0</v>
      </c>
    </row>
    <row r="23" spans="1:13" s="139" customFormat="1" ht="15" customHeight="1">
      <c r="A23" s="142" t="s">
        <v>225</v>
      </c>
      <c r="B23" s="167">
        <f>SUM('P3'!Q7)</f>
        <v>20000</v>
      </c>
      <c r="C23" s="167">
        <f>SUM('P3'!R7)</f>
        <v>0</v>
      </c>
      <c r="D23" s="167">
        <f>SUM('P3'!S7)</f>
        <v>0</v>
      </c>
      <c r="E23" s="167">
        <f>SUM('P3'!T7)</f>
        <v>20000</v>
      </c>
      <c r="F23" s="167">
        <f>SUM('P3'!U7)</f>
        <v>0</v>
      </c>
      <c r="G23" s="167">
        <f>SUM('P3'!V7)</f>
        <v>0</v>
      </c>
      <c r="H23" s="167">
        <f>SUM('P3'!W7)</f>
        <v>0</v>
      </c>
      <c r="I23" s="167">
        <f>SUM('P3'!X7)</f>
        <v>0</v>
      </c>
      <c r="J23" s="167">
        <f>SUM('P3'!Y7)</f>
        <v>0</v>
      </c>
      <c r="K23" s="167">
        <f>SUM('P3'!Z7)</f>
        <v>40000</v>
      </c>
      <c r="L23" s="167">
        <f>SUM('P3'!AA7)</f>
        <v>17</v>
      </c>
      <c r="M23" s="315">
        <f>SUM(L23/K23)</f>
        <v>0.000425</v>
      </c>
    </row>
    <row r="24" spans="1:13" s="139" customFormat="1" ht="15" customHeight="1">
      <c r="A24" s="142" t="s">
        <v>226</v>
      </c>
      <c r="B24" s="167">
        <f>SUM('P4'!Q7)</f>
        <v>10000</v>
      </c>
      <c r="C24" s="167">
        <f>SUM('P4'!R7)</f>
        <v>0</v>
      </c>
      <c r="D24" s="167">
        <f>SUM('P4'!S7)</f>
        <v>0</v>
      </c>
      <c r="E24" s="167">
        <f>SUM('P4'!T7)</f>
        <v>0</v>
      </c>
      <c r="F24" s="167">
        <f>SUM('P4'!U7)</f>
        <v>0</v>
      </c>
      <c r="G24" s="167">
        <f>SUM('P4'!V7)</f>
        <v>0</v>
      </c>
      <c r="H24" s="167">
        <f>SUM('P4'!W7)</f>
        <v>0</v>
      </c>
      <c r="I24" s="167">
        <f>SUM('P4'!X7)</f>
        <v>0</v>
      </c>
      <c r="J24" s="167">
        <f>SUM('P4'!Y7)</f>
        <v>0</v>
      </c>
      <c r="K24" s="167">
        <f>SUM('P4'!Z7)</f>
        <v>10000</v>
      </c>
      <c r="L24" s="167">
        <f>SUM('P4'!AA7)</f>
        <v>950</v>
      </c>
      <c r="M24" s="315">
        <f>SUM(L24/K24)</f>
        <v>0.095</v>
      </c>
    </row>
    <row r="25" spans="1:13" s="139" customFormat="1" ht="15" customHeight="1">
      <c r="A25" s="142" t="s">
        <v>227</v>
      </c>
      <c r="B25" s="167">
        <f>SUM('P5'!Q7)</f>
        <v>20000</v>
      </c>
      <c r="C25" s="167">
        <f>SUM('P5'!R7)</f>
        <v>0</v>
      </c>
      <c r="D25" s="167">
        <f>SUM('P5'!S7)</f>
        <v>0</v>
      </c>
      <c r="E25" s="167">
        <f>SUM('P5'!T7)</f>
        <v>60000</v>
      </c>
      <c r="F25" s="167">
        <f>SUM('P5'!U7)</f>
        <v>0</v>
      </c>
      <c r="G25" s="167">
        <f>SUM('P5'!V7)</f>
        <v>0</v>
      </c>
      <c r="H25" s="167">
        <f>SUM('P5'!W7)</f>
        <v>0</v>
      </c>
      <c r="I25" s="167">
        <f>SUM('P5'!X7)</f>
        <v>0</v>
      </c>
      <c r="J25" s="167">
        <f>SUM('P5'!Y7)</f>
        <v>0</v>
      </c>
      <c r="K25" s="167">
        <f>SUM('P5'!Z7)</f>
        <v>80000</v>
      </c>
      <c r="L25" s="167">
        <f>SUM('P5'!AA7)</f>
        <v>68387</v>
      </c>
      <c r="M25" s="315">
        <f>SUM(L25/K25)</f>
        <v>0.8548375</v>
      </c>
    </row>
    <row r="26" spans="1:13" s="139" customFormat="1" ht="15" customHeight="1">
      <c r="A26" s="142" t="s">
        <v>228</v>
      </c>
      <c r="B26" s="167">
        <f>SUM('P6'!Q7)</f>
        <v>0</v>
      </c>
      <c r="C26" s="167">
        <f>SUM('P6'!R7)</f>
        <v>0</v>
      </c>
      <c r="D26" s="167">
        <f>SUM('P6'!S7)</f>
        <v>0</v>
      </c>
      <c r="E26" s="167">
        <f>SUM('P6'!T7)</f>
        <v>0</v>
      </c>
      <c r="F26" s="167">
        <f>SUM('P6'!U7)</f>
        <v>0</v>
      </c>
      <c r="G26" s="167">
        <f>SUM('P6'!V7)</f>
        <v>0</v>
      </c>
      <c r="H26" s="167">
        <f>SUM('P6'!W7)</f>
        <v>0</v>
      </c>
      <c r="I26" s="167">
        <f>SUM('P6'!X7)</f>
        <v>0</v>
      </c>
      <c r="J26" s="167">
        <f>SUM('P6'!Y7)</f>
        <v>0</v>
      </c>
      <c r="K26" s="167">
        <f>SUM('P6'!Z7)</f>
        <v>0</v>
      </c>
      <c r="L26" s="167">
        <f>SUM('P6'!AA7)</f>
        <v>0</v>
      </c>
      <c r="M26" s="315">
        <v>0</v>
      </c>
    </row>
    <row r="27" spans="1:13" s="139" customFormat="1" ht="15" customHeight="1">
      <c r="A27" s="143" t="s">
        <v>229</v>
      </c>
      <c r="B27" s="167">
        <f>SUM('P7'!Q7)</f>
        <v>35000</v>
      </c>
      <c r="C27" s="167">
        <f>SUM('P7'!R7)</f>
        <v>0</v>
      </c>
      <c r="D27" s="167">
        <f>SUM('P7'!S7)</f>
        <v>0</v>
      </c>
      <c r="E27" s="167">
        <f>SUM('P7'!T7)</f>
        <v>0</v>
      </c>
      <c r="F27" s="167">
        <f>SUM('P7'!U7)</f>
        <v>0</v>
      </c>
      <c r="G27" s="167">
        <f>SUM('P7'!V7)</f>
        <v>0</v>
      </c>
      <c r="H27" s="167">
        <f>SUM('P7'!W7)</f>
        <v>17</v>
      </c>
      <c r="I27" s="167">
        <f>SUM('P7'!X7)</f>
        <v>0</v>
      </c>
      <c r="J27" s="167">
        <f>SUM('P7'!Y7)</f>
        <v>0</v>
      </c>
      <c r="K27" s="167">
        <f>SUM('P7'!Z7)</f>
        <v>35017</v>
      </c>
      <c r="L27" s="167">
        <f>SUM('P7'!AA7)</f>
        <v>15968</v>
      </c>
      <c r="M27" s="315">
        <f>SUM(L27/K27)</f>
        <v>0.4560070822743239</v>
      </c>
    </row>
    <row r="28" spans="1:13" s="139" customFormat="1" ht="15" customHeight="1">
      <c r="A28" s="143" t="s">
        <v>341</v>
      </c>
      <c r="B28" s="167">
        <f>SUM('P8'!Q7)</f>
        <v>0</v>
      </c>
      <c r="C28" s="167">
        <f>SUM('P8'!R7)</f>
        <v>0</v>
      </c>
      <c r="D28" s="167">
        <f>SUM('P8'!S7)</f>
        <v>0</v>
      </c>
      <c r="E28" s="167">
        <f>SUM('P8'!T7)</f>
        <v>0</v>
      </c>
      <c r="F28" s="167">
        <f>SUM('P8'!U7)</f>
        <v>0</v>
      </c>
      <c r="G28" s="167">
        <f>SUM('P8'!V7)</f>
        <v>0</v>
      </c>
      <c r="H28" s="167">
        <f>SUM('P8'!W7)</f>
        <v>0</v>
      </c>
      <c r="I28" s="167">
        <f>SUM('P8'!X7)</f>
        <v>0</v>
      </c>
      <c r="J28" s="167">
        <f>SUM('P8'!Y7)</f>
        <v>0</v>
      </c>
      <c r="K28" s="167">
        <f>SUM('P8'!Z7)</f>
        <v>0</v>
      </c>
      <c r="L28" s="167">
        <f>SUM('P8'!AA7)</f>
        <v>0</v>
      </c>
      <c r="M28" s="315">
        <v>0</v>
      </c>
    </row>
    <row r="29" spans="1:13" s="139" customFormat="1" ht="15" customHeight="1">
      <c r="A29" s="144" t="s">
        <v>321</v>
      </c>
      <c r="B29" s="145">
        <f aca="true" t="shared" si="6" ref="B29:L29">SUM(B18-B19)</f>
        <v>-85000</v>
      </c>
      <c r="C29" s="145">
        <f t="shared" si="6"/>
        <v>20000</v>
      </c>
      <c r="D29" s="145">
        <f t="shared" si="6"/>
        <v>0</v>
      </c>
      <c r="E29" s="145">
        <f>SUM(E18-E19)</f>
        <v>0</v>
      </c>
      <c r="F29" s="145">
        <f>SUM(F18-F19)</f>
        <v>0</v>
      </c>
      <c r="G29" s="145">
        <f>SUM(G18-G19)</f>
        <v>0</v>
      </c>
      <c r="H29" s="145">
        <f>SUM(H18-H19)</f>
        <v>-17</v>
      </c>
      <c r="I29" s="145">
        <f>SUM(I18-I19)</f>
        <v>15000</v>
      </c>
      <c r="J29" s="145">
        <f t="shared" si="6"/>
        <v>0</v>
      </c>
      <c r="K29" s="145">
        <f t="shared" si="6"/>
        <v>-50017</v>
      </c>
      <c r="L29" s="145">
        <f t="shared" si="6"/>
        <v>-1934</v>
      </c>
      <c r="M29" s="316"/>
    </row>
    <row r="30" spans="1:13" s="139" customFormat="1" ht="15" customHeight="1">
      <c r="A30" s="161" t="s">
        <v>322</v>
      </c>
      <c r="B30" s="162">
        <f aca="true" t="shared" si="7" ref="B30:L31">SUM(B6+B18)</f>
        <v>1727488</v>
      </c>
      <c r="C30" s="162">
        <f t="shared" si="7"/>
        <v>47460</v>
      </c>
      <c r="D30" s="162">
        <f t="shared" si="7"/>
        <v>25039</v>
      </c>
      <c r="E30" s="162">
        <f aca="true" t="shared" si="8" ref="E30:H31">SUM(E6+E18)</f>
        <v>105000</v>
      </c>
      <c r="F30" s="162">
        <f t="shared" si="8"/>
        <v>16260</v>
      </c>
      <c r="G30" s="162">
        <f t="shared" si="8"/>
        <v>0</v>
      </c>
      <c r="H30" s="162">
        <f t="shared" si="8"/>
        <v>5419</v>
      </c>
      <c r="I30" s="162">
        <f>SUM(I6+I18)</f>
        <v>15000</v>
      </c>
      <c r="J30" s="162">
        <f t="shared" si="7"/>
        <v>0</v>
      </c>
      <c r="K30" s="162">
        <f t="shared" si="7"/>
        <v>1941666</v>
      </c>
      <c r="L30" s="162">
        <f t="shared" si="7"/>
        <v>1914329</v>
      </c>
      <c r="M30" s="327">
        <f>SUM(L30/K30)</f>
        <v>0.985920853535057</v>
      </c>
    </row>
    <row r="31" spans="1:13" s="139" customFormat="1" ht="15" customHeight="1">
      <c r="A31" s="161" t="s">
        <v>323</v>
      </c>
      <c r="B31" s="162">
        <f t="shared" si="7"/>
        <v>1812488</v>
      </c>
      <c r="C31" s="162">
        <f t="shared" si="7"/>
        <v>27926</v>
      </c>
      <c r="D31" s="162">
        <f t="shared" si="7"/>
        <v>25039</v>
      </c>
      <c r="E31" s="162">
        <f t="shared" si="8"/>
        <v>105000</v>
      </c>
      <c r="F31" s="162">
        <f t="shared" si="8"/>
        <v>16260</v>
      </c>
      <c r="G31" s="162">
        <f t="shared" si="8"/>
        <v>0</v>
      </c>
      <c r="H31" s="162">
        <f t="shared" si="8"/>
        <v>5436</v>
      </c>
      <c r="I31" s="162">
        <f>SUM(I7+I19)</f>
        <v>0</v>
      </c>
      <c r="J31" s="162">
        <f t="shared" si="7"/>
        <v>0</v>
      </c>
      <c r="K31" s="162">
        <f t="shared" si="7"/>
        <v>1992149</v>
      </c>
      <c r="L31" s="162">
        <f t="shared" si="7"/>
        <v>1840434</v>
      </c>
      <c r="M31" s="327">
        <f>SUM(L31/K31)</f>
        <v>0.9238435478470737</v>
      </c>
    </row>
    <row r="32" spans="1:13" s="139" customFormat="1" ht="15" customHeight="1">
      <c r="A32" s="146" t="s">
        <v>231</v>
      </c>
      <c r="B32" s="147">
        <f aca="true" t="shared" si="9" ref="B32:L32">B30-B31</f>
        <v>-85000</v>
      </c>
      <c r="C32" s="147">
        <f t="shared" si="9"/>
        <v>19534</v>
      </c>
      <c r="D32" s="147">
        <f t="shared" si="9"/>
        <v>0</v>
      </c>
      <c r="E32" s="147">
        <f>E30-E31</f>
        <v>0</v>
      </c>
      <c r="F32" s="147">
        <f>F30-F31</f>
        <v>0</v>
      </c>
      <c r="G32" s="147">
        <f>G30-G31</f>
        <v>0</v>
      </c>
      <c r="H32" s="147">
        <f>H30-H31</f>
        <v>-17</v>
      </c>
      <c r="I32" s="147">
        <f>I30-I31</f>
        <v>15000</v>
      </c>
      <c r="J32" s="147">
        <f t="shared" si="9"/>
        <v>0</v>
      </c>
      <c r="K32" s="147">
        <f t="shared" si="9"/>
        <v>-50483</v>
      </c>
      <c r="L32" s="147">
        <f t="shared" si="9"/>
        <v>73895</v>
      </c>
      <c r="M32" s="317"/>
    </row>
    <row r="33" spans="1:13" s="139" customFormat="1" ht="15" customHeight="1">
      <c r="A33" s="293" t="s">
        <v>191</v>
      </c>
      <c r="B33" s="164">
        <f aca="true" t="shared" si="10" ref="B33:L33">SUM(B34)</f>
        <v>85000</v>
      </c>
      <c r="C33" s="164">
        <f t="shared" si="10"/>
        <v>-19534</v>
      </c>
      <c r="D33" s="164">
        <f t="shared" si="10"/>
        <v>0</v>
      </c>
      <c r="E33" s="164">
        <f t="shared" si="10"/>
        <v>0</v>
      </c>
      <c r="F33" s="164">
        <f t="shared" si="10"/>
        <v>0</v>
      </c>
      <c r="G33" s="164">
        <f t="shared" si="10"/>
        <v>0</v>
      </c>
      <c r="H33" s="164">
        <f t="shared" si="10"/>
        <v>17</v>
      </c>
      <c r="I33" s="164">
        <f t="shared" si="10"/>
        <v>-15000</v>
      </c>
      <c r="J33" s="164">
        <f t="shared" si="10"/>
        <v>0</v>
      </c>
      <c r="K33" s="164">
        <f t="shared" si="10"/>
        <v>50483</v>
      </c>
      <c r="L33" s="164">
        <f t="shared" si="10"/>
        <v>483</v>
      </c>
      <c r="M33" s="318">
        <f>SUM(L33/K33)</f>
        <v>0.009567577204207357</v>
      </c>
    </row>
    <row r="34" spans="1:13" s="139" customFormat="1" ht="15" customHeight="1">
      <c r="A34" s="326" t="s">
        <v>192</v>
      </c>
      <c r="B34" s="168">
        <f aca="true" t="shared" si="11" ref="B34:L34">SUM(B35:B36)</f>
        <v>85000</v>
      </c>
      <c r="C34" s="168">
        <f t="shared" si="11"/>
        <v>-19534</v>
      </c>
      <c r="D34" s="168">
        <f t="shared" si="11"/>
        <v>0</v>
      </c>
      <c r="E34" s="168">
        <f>SUM(E35:E36)</f>
        <v>0</v>
      </c>
      <c r="F34" s="168">
        <f>SUM(F35:F36)</f>
        <v>0</v>
      </c>
      <c r="G34" s="168">
        <f>SUM(G35:G36)</f>
        <v>0</v>
      </c>
      <c r="H34" s="168">
        <f>SUM(H35:H36)</f>
        <v>17</v>
      </c>
      <c r="I34" s="168">
        <f>SUM(I35:I36)</f>
        <v>-15000</v>
      </c>
      <c r="J34" s="168">
        <f t="shared" si="11"/>
        <v>0</v>
      </c>
      <c r="K34" s="168">
        <f t="shared" si="11"/>
        <v>50483</v>
      </c>
      <c r="L34" s="168">
        <f t="shared" si="11"/>
        <v>483</v>
      </c>
      <c r="M34" s="319">
        <f>SUM(L34/K34)</f>
        <v>0.009567577204207357</v>
      </c>
    </row>
    <row r="35" spans="1:13" s="139" customFormat="1" ht="15" customHeight="1">
      <c r="A35" s="148" t="s">
        <v>403</v>
      </c>
      <c r="B35" s="285">
        <f>SUM(Príjmy!E88)</f>
        <v>0</v>
      </c>
      <c r="C35" s="285">
        <f>SUM(Príjmy!F88)</f>
        <v>466</v>
      </c>
      <c r="D35" s="285">
        <f>SUM(Príjmy!G88)</f>
        <v>0</v>
      </c>
      <c r="E35" s="285">
        <f>SUM(Príjmy!H88)</f>
        <v>0</v>
      </c>
      <c r="F35" s="285">
        <f>SUM(Príjmy!I88)</f>
        <v>0</v>
      </c>
      <c r="G35" s="285">
        <f>SUM(Príjmy!J88)</f>
        <v>0</v>
      </c>
      <c r="H35" s="285">
        <f>SUM(Príjmy!K88)</f>
        <v>17</v>
      </c>
      <c r="I35" s="285">
        <f>SUM(Príjmy!L88)</f>
        <v>0</v>
      </c>
      <c r="J35" s="285">
        <f>SUM(Príjmy!M88)</f>
        <v>0</v>
      </c>
      <c r="K35" s="285">
        <f>SUM(Príjmy!N88)</f>
        <v>483</v>
      </c>
      <c r="L35" s="285">
        <f>SUM(Príjmy!O88)</f>
        <v>483</v>
      </c>
      <c r="M35" s="315">
        <f>SUM(L35/K35)</f>
        <v>1</v>
      </c>
    </row>
    <row r="36" spans="1:14" s="139" customFormat="1" ht="15" customHeight="1">
      <c r="A36" s="148" t="s">
        <v>59</v>
      </c>
      <c r="B36" s="285">
        <f>SUM(Príjmy!E90)</f>
        <v>85000</v>
      </c>
      <c r="C36" s="285">
        <f>SUM(Príjmy!F90)</f>
        <v>-20000</v>
      </c>
      <c r="D36" s="285">
        <f>SUM(Príjmy!G90)</f>
        <v>0</v>
      </c>
      <c r="E36" s="285">
        <f>SUM(Príjmy!H90)</f>
        <v>0</v>
      </c>
      <c r="F36" s="285">
        <f>SUM(Príjmy!I90)</f>
        <v>0</v>
      </c>
      <c r="G36" s="285">
        <f>SUM(Príjmy!J90)</f>
        <v>0</v>
      </c>
      <c r="H36" s="285">
        <f>SUM(Príjmy!K90)</f>
        <v>0</v>
      </c>
      <c r="I36" s="285">
        <f>SUM(Príjmy!L90)</f>
        <v>-15000</v>
      </c>
      <c r="J36" s="285">
        <f>SUM(Príjmy!M90)</f>
        <v>0</v>
      </c>
      <c r="K36" s="285">
        <f>SUM(Príjmy!N90)</f>
        <v>50000</v>
      </c>
      <c r="L36" s="285">
        <f>SUM(Príjmy!O90)</f>
        <v>0</v>
      </c>
      <c r="M36" s="315">
        <f>SUM(L36/K36)</f>
        <v>0</v>
      </c>
      <c r="N36" s="149"/>
    </row>
    <row r="37" spans="1:13" s="139" customFormat="1" ht="15" customHeight="1">
      <c r="A37" s="179" t="s">
        <v>17</v>
      </c>
      <c r="B37" s="180">
        <f aca="true" t="shared" si="12" ref="B37:L37">B30-B31+B33</f>
        <v>0</v>
      </c>
      <c r="C37" s="180">
        <f t="shared" si="12"/>
        <v>0</v>
      </c>
      <c r="D37" s="180">
        <f t="shared" si="12"/>
        <v>0</v>
      </c>
      <c r="E37" s="180">
        <f>E30-E31+E33</f>
        <v>0</v>
      </c>
      <c r="F37" s="180">
        <f>F30-F31+F33</f>
        <v>0</v>
      </c>
      <c r="G37" s="180">
        <f>G30-G31+G33</f>
        <v>0</v>
      </c>
      <c r="H37" s="180">
        <f>H30-H31+H33</f>
        <v>0</v>
      </c>
      <c r="I37" s="180">
        <f>I30-I31+I33</f>
        <v>0</v>
      </c>
      <c r="J37" s="180">
        <f t="shared" si="12"/>
        <v>0</v>
      </c>
      <c r="K37" s="180">
        <f t="shared" si="12"/>
        <v>0</v>
      </c>
      <c r="L37" s="180">
        <f t="shared" si="12"/>
        <v>74378</v>
      </c>
      <c r="M37" s="320"/>
    </row>
    <row r="38" ht="13.5" customHeight="1">
      <c r="A38" s="5"/>
    </row>
    <row r="39" ht="15">
      <c r="A39" s="6"/>
    </row>
    <row r="40" ht="15">
      <c r="A40" s="6"/>
    </row>
    <row r="41" ht="15">
      <c r="A41" s="6"/>
    </row>
    <row r="42" ht="15">
      <c r="A42" s="6"/>
    </row>
    <row r="43" ht="15">
      <c r="A43" s="6"/>
    </row>
    <row r="44" ht="15">
      <c r="A44" s="6"/>
    </row>
    <row r="45" ht="15">
      <c r="A45" s="6"/>
    </row>
    <row r="46" ht="15">
      <c r="A46" s="6"/>
    </row>
    <row r="47" ht="15">
      <c r="A47" s="6"/>
    </row>
    <row r="48" ht="15">
      <c r="A48" s="6"/>
    </row>
    <row r="49" ht="15">
      <c r="A49" s="6"/>
    </row>
    <row r="50" ht="15">
      <c r="A50" s="6"/>
    </row>
    <row r="51" ht="15">
      <c r="A51" s="6"/>
    </row>
    <row r="52" ht="15">
      <c r="A52" s="6"/>
    </row>
    <row r="53" ht="15">
      <c r="A53" s="6"/>
    </row>
    <row r="54" ht="15">
      <c r="A54" s="6"/>
    </row>
    <row r="55" ht="15">
      <c r="A55" s="6"/>
    </row>
    <row r="56" ht="15">
      <c r="A56" s="6"/>
    </row>
    <row r="57" ht="15">
      <c r="A57" s="6"/>
    </row>
    <row r="58" ht="15">
      <c r="A58" s="6"/>
    </row>
    <row r="59" ht="15">
      <c r="A59" s="6"/>
    </row>
    <row r="60" ht="15">
      <c r="A60" s="6"/>
    </row>
    <row r="61" ht="15">
      <c r="A61" s="6"/>
    </row>
    <row r="62" ht="15">
      <c r="A62" s="6"/>
    </row>
    <row r="63" ht="15">
      <c r="A63" s="6"/>
    </row>
    <row r="64" ht="15">
      <c r="A64" s="6"/>
    </row>
    <row r="65" ht="15">
      <c r="A65" s="6"/>
    </row>
    <row r="66" ht="15">
      <c r="A66" s="6"/>
    </row>
    <row r="67" ht="15">
      <c r="A67" s="6"/>
    </row>
    <row r="68" ht="15">
      <c r="A68" s="6"/>
    </row>
    <row r="69" ht="15">
      <c r="A69" s="6"/>
    </row>
    <row r="70" ht="15">
      <c r="A70" s="6"/>
    </row>
    <row r="71" ht="15">
      <c r="A71" s="6"/>
    </row>
    <row r="72" ht="15">
      <c r="A72" s="6"/>
    </row>
    <row r="73" ht="15">
      <c r="A73" s="6"/>
    </row>
    <row r="74" ht="15">
      <c r="A74" s="6"/>
    </row>
    <row r="75" ht="15">
      <c r="A75" s="6"/>
    </row>
    <row r="76" ht="15">
      <c r="A76" s="6"/>
    </row>
    <row r="77" ht="15">
      <c r="A77" s="6"/>
    </row>
    <row r="78" ht="15">
      <c r="A78" s="6"/>
    </row>
    <row r="79" ht="15">
      <c r="A79" s="6"/>
    </row>
    <row r="80" ht="15">
      <c r="A80" s="6"/>
    </row>
    <row r="81" ht="15">
      <c r="A81" s="6"/>
    </row>
    <row r="82" ht="15">
      <c r="A82" s="6"/>
    </row>
    <row r="83" ht="12.75">
      <c r="A83" s="11"/>
    </row>
    <row r="84" ht="12.75">
      <c r="A84" s="39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  <row r="92" ht="12.75">
      <c r="A92" s="7"/>
    </row>
    <row r="93" ht="12.75">
      <c r="A93" s="7"/>
    </row>
    <row r="94" ht="12.75">
      <c r="A94" s="7"/>
    </row>
    <row r="95" ht="12.75">
      <c r="A95" s="8"/>
    </row>
    <row r="96" ht="12.75">
      <c r="A96" s="8"/>
    </row>
    <row r="97" ht="12.75">
      <c r="A97" s="11"/>
    </row>
    <row r="98" ht="12.75">
      <c r="A98" s="11"/>
    </row>
    <row r="99" ht="12.75">
      <c r="A99" s="37"/>
    </row>
    <row r="100" ht="12.75">
      <c r="A100" s="36"/>
    </row>
    <row r="101" ht="12.75">
      <c r="A101" s="38"/>
    </row>
    <row r="102" ht="12.75">
      <c r="A102" s="36"/>
    </row>
    <row r="103" ht="12.75">
      <c r="A103" s="38"/>
    </row>
    <row r="104" ht="12.75">
      <c r="A104" s="9"/>
    </row>
    <row r="105" ht="12.75">
      <c r="A105" s="9"/>
    </row>
    <row r="106" ht="12.75">
      <c r="A106" s="9"/>
    </row>
    <row r="107" ht="12.75">
      <c r="A107" s="9"/>
    </row>
    <row r="108" ht="12.75">
      <c r="A108" s="9"/>
    </row>
    <row r="109" ht="12.75">
      <c r="A109" s="9"/>
    </row>
  </sheetData>
  <sheetProtection/>
  <mergeCells count="14">
    <mergeCell ref="K3:K5"/>
    <mergeCell ref="J3:J5"/>
    <mergeCell ref="C3:C5"/>
    <mergeCell ref="D3:D5"/>
    <mergeCell ref="I3:I5"/>
    <mergeCell ref="E3:E5"/>
    <mergeCell ref="F3:F5"/>
    <mergeCell ref="H3:H5"/>
    <mergeCell ref="A1:M1"/>
    <mergeCell ref="L3:L5"/>
    <mergeCell ref="M3:M5"/>
    <mergeCell ref="A3:A5"/>
    <mergeCell ref="B3:B5"/>
    <mergeCell ref="G3:G5"/>
  </mergeCells>
  <printOptions horizontalCentered="1"/>
  <pageMargins left="0.2362204724409449" right="0.2362204724409449" top="0.7480314960629921" bottom="0.7480314960629921" header="0.31496062992125984" footer="0.31496062992125984"/>
  <pageSetup firstPageNumber="14" useFirstPageNumber="1"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0"/>
  <sheetViews>
    <sheetView view="pageBreakPreview" zoomScaleSheetLayoutView="100" workbookViewId="0" topLeftCell="A1">
      <selection activeCell="Z2" sqref="Z2"/>
    </sheetView>
  </sheetViews>
  <sheetFormatPr defaultColWidth="9.140625" defaultRowHeight="12.75"/>
  <cols>
    <col min="1" max="1" width="4.57421875" style="1" customWidth="1"/>
    <col min="2" max="2" width="8.57421875" style="0" customWidth="1"/>
    <col min="3" max="3" width="2.28125" style="0" customWidth="1"/>
    <col min="4" max="4" width="44.28125" style="0" customWidth="1"/>
    <col min="5" max="5" width="11.28125" style="0" customWidth="1"/>
    <col min="6" max="13" width="10.00390625" style="0" hidden="1" customWidth="1"/>
    <col min="14" max="15" width="11.421875" style="0" customWidth="1"/>
    <col min="16" max="16" width="7.57421875" style="0" customWidth="1"/>
    <col min="17" max="17" width="11.28125" style="0" customWidth="1"/>
    <col min="18" max="24" width="9.8515625" style="0" hidden="1" customWidth="1"/>
    <col min="25" max="25" width="10.140625" style="0" hidden="1" customWidth="1"/>
    <col min="26" max="26" width="11.421875" style="0" customWidth="1"/>
    <col min="27" max="27" width="10.28125" style="0" customWidth="1"/>
    <col min="28" max="28" width="7.28125" style="0" customWidth="1"/>
  </cols>
  <sheetData>
    <row r="1" spans="1:26" ht="14.25">
      <c r="A1" s="212" t="s">
        <v>352</v>
      </c>
      <c r="B1" s="213"/>
      <c r="C1" s="213"/>
      <c r="D1" s="213"/>
      <c r="E1" s="139"/>
      <c r="F1" s="139"/>
      <c r="G1" s="139"/>
      <c r="H1" s="139"/>
      <c r="I1" s="139"/>
      <c r="J1" s="139"/>
      <c r="K1" s="139"/>
      <c r="L1" s="139"/>
      <c r="M1" s="139"/>
      <c r="N1" s="213"/>
      <c r="O1" s="213"/>
      <c r="P1" s="213"/>
      <c r="Q1" s="214"/>
      <c r="R1" s="214"/>
      <c r="S1" s="214"/>
      <c r="T1" s="214"/>
      <c r="U1" s="214"/>
      <c r="V1" s="214"/>
      <c r="W1" s="214"/>
      <c r="X1" s="214"/>
      <c r="Y1" s="214"/>
      <c r="Z1" s="214"/>
    </row>
    <row r="2" spans="1:26" ht="14.25">
      <c r="A2" s="212"/>
      <c r="B2" s="213"/>
      <c r="C2" s="213"/>
      <c r="D2" s="213"/>
      <c r="E2" s="139"/>
      <c r="F2" s="139"/>
      <c r="G2" s="139"/>
      <c r="H2" s="139"/>
      <c r="I2" s="139"/>
      <c r="J2" s="139"/>
      <c r="K2" s="139"/>
      <c r="L2" s="139"/>
      <c r="M2" s="139"/>
      <c r="N2" s="213"/>
      <c r="O2" s="213"/>
      <c r="P2" s="213"/>
      <c r="Q2" s="214"/>
      <c r="R2" s="214"/>
      <c r="S2" s="214"/>
      <c r="T2" s="214"/>
      <c r="U2" s="214"/>
      <c r="V2" s="214"/>
      <c r="W2" s="214"/>
      <c r="X2" s="214"/>
      <c r="Y2" s="214"/>
      <c r="Z2" s="214"/>
    </row>
    <row r="3" spans="1:28" ht="13.5" customHeight="1">
      <c r="A3" s="344" t="s">
        <v>409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6"/>
      <c r="AB3" s="347"/>
    </row>
    <row r="4" spans="1:28" ht="18.75" customHeight="1">
      <c r="A4" s="298"/>
      <c r="B4" s="299"/>
      <c r="C4" s="299"/>
      <c r="D4" s="300"/>
      <c r="E4" s="350" t="s">
        <v>30</v>
      </c>
      <c r="F4" s="351"/>
      <c r="G4" s="351"/>
      <c r="H4" s="351"/>
      <c r="I4" s="351"/>
      <c r="J4" s="351"/>
      <c r="K4" s="351"/>
      <c r="L4" s="351"/>
      <c r="M4" s="351"/>
      <c r="N4" s="352"/>
      <c r="O4" s="352"/>
      <c r="P4" s="353"/>
      <c r="Q4" s="358" t="s">
        <v>29</v>
      </c>
      <c r="R4" s="359"/>
      <c r="S4" s="359"/>
      <c r="T4" s="359"/>
      <c r="U4" s="359"/>
      <c r="V4" s="359"/>
      <c r="W4" s="359"/>
      <c r="X4" s="359"/>
      <c r="Y4" s="359"/>
      <c r="Z4" s="360"/>
      <c r="AA4" s="361"/>
      <c r="AB4" s="362"/>
    </row>
    <row r="5" spans="1:28" ht="27.75" customHeight="1">
      <c r="A5" s="363" t="s">
        <v>193</v>
      </c>
      <c r="B5" s="354" t="s">
        <v>161</v>
      </c>
      <c r="C5" s="374"/>
      <c r="D5" s="357" t="s">
        <v>162</v>
      </c>
      <c r="E5" s="343" t="s">
        <v>368</v>
      </c>
      <c r="F5" s="343" t="s">
        <v>421</v>
      </c>
      <c r="G5" s="343" t="s">
        <v>402</v>
      </c>
      <c r="H5" s="343" t="s">
        <v>430</v>
      </c>
      <c r="I5" s="343" t="s">
        <v>439</v>
      </c>
      <c r="J5" s="343" t="s">
        <v>447</v>
      </c>
      <c r="K5" s="343" t="s">
        <v>456</v>
      </c>
      <c r="L5" s="343" t="s">
        <v>462</v>
      </c>
      <c r="M5" s="343" t="s">
        <v>466</v>
      </c>
      <c r="N5" s="343" t="s">
        <v>369</v>
      </c>
      <c r="O5" s="348" t="s">
        <v>452</v>
      </c>
      <c r="P5" s="348" t="s">
        <v>379</v>
      </c>
      <c r="Q5" s="343" t="s">
        <v>368</v>
      </c>
      <c r="R5" s="343" t="s">
        <v>421</v>
      </c>
      <c r="S5" s="343" t="s">
        <v>402</v>
      </c>
      <c r="T5" s="343" t="s">
        <v>430</v>
      </c>
      <c r="U5" s="343" t="s">
        <v>439</v>
      </c>
      <c r="V5" s="343" t="s">
        <v>447</v>
      </c>
      <c r="W5" s="343" t="s">
        <v>456</v>
      </c>
      <c r="X5" s="343" t="s">
        <v>462</v>
      </c>
      <c r="Y5" s="343" t="s">
        <v>466</v>
      </c>
      <c r="Z5" s="343" t="s">
        <v>369</v>
      </c>
      <c r="AA5" s="348" t="s">
        <v>452</v>
      </c>
      <c r="AB5" s="348" t="s">
        <v>379</v>
      </c>
    </row>
    <row r="6" spans="1:28" ht="27.75" customHeight="1">
      <c r="A6" s="364"/>
      <c r="B6" s="354"/>
      <c r="C6" s="374"/>
      <c r="D6" s="357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9"/>
      <c r="P6" s="349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9"/>
      <c r="AB6" s="349"/>
    </row>
    <row r="7" spans="1:28" s="25" customFormat="1" ht="15" customHeight="1">
      <c r="A7" s="97" t="s">
        <v>360</v>
      </c>
      <c r="B7" s="98"/>
      <c r="C7" s="215"/>
      <c r="D7" s="215"/>
      <c r="E7" s="216">
        <f aca="true" t="shared" si="0" ref="E7:O7">E8+E26+E29+E32+E46+E43+E36</f>
        <v>23643</v>
      </c>
      <c r="F7" s="216">
        <f t="shared" si="0"/>
        <v>0</v>
      </c>
      <c r="G7" s="216">
        <f t="shared" si="0"/>
        <v>0</v>
      </c>
      <c r="H7" s="216">
        <f>H8+H26+H29+H32+H46+H43+H36</f>
        <v>0</v>
      </c>
      <c r="I7" s="216">
        <f>I8+I26+I29+I32+I46+I43+I36</f>
        <v>-3400</v>
      </c>
      <c r="J7" s="216">
        <f>J8+J26+J29+J32+J46+J43+J36</f>
        <v>2500</v>
      </c>
      <c r="K7" s="216">
        <f>K8+K26+K29+K32+K46+K43+K36</f>
        <v>-222</v>
      </c>
      <c r="L7" s="216">
        <f>L8+L26+L29+L32+L46+L43+L36</f>
        <v>0</v>
      </c>
      <c r="M7" s="216">
        <f t="shared" si="0"/>
        <v>0</v>
      </c>
      <c r="N7" s="216">
        <f t="shared" si="0"/>
        <v>22521</v>
      </c>
      <c r="O7" s="163">
        <f t="shared" si="0"/>
        <v>21516</v>
      </c>
      <c r="P7" s="309">
        <f>SUM(O7/N7)</f>
        <v>0.9553749833488744</v>
      </c>
      <c r="Q7" s="163">
        <f aca="true" t="shared" si="1" ref="Q7:AA7">Q8+Q29+Q32+Q46+Q36</f>
        <v>0</v>
      </c>
      <c r="R7" s="163">
        <f t="shared" si="1"/>
        <v>0</v>
      </c>
      <c r="S7" s="163">
        <f t="shared" si="1"/>
        <v>0</v>
      </c>
      <c r="T7" s="163">
        <f>T8+T29+T32+T46+T36</f>
        <v>0</v>
      </c>
      <c r="U7" s="163">
        <f>U8+U29+U32+U46+U36</f>
        <v>0</v>
      </c>
      <c r="V7" s="163">
        <f>V8+V29+V32+V46+V36</f>
        <v>0</v>
      </c>
      <c r="W7" s="163">
        <f>W8+W29+W32+W46+W36</f>
        <v>0</v>
      </c>
      <c r="X7" s="163">
        <f>X8+X29+X32+X46+X36</f>
        <v>0</v>
      </c>
      <c r="Y7" s="163">
        <f t="shared" si="1"/>
        <v>0</v>
      </c>
      <c r="Z7" s="163">
        <f t="shared" si="1"/>
        <v>0</v>
      </c>
      <c r="AA7" s="163">
        <f t="shared" si="1"/>
        <v>0</v>
      </c>
      <c r="AB7" s="309">
        <v>0</v>
      </c>
    </row>
    <row r="8" spans="1:28" ht="15" customHeight="1">
      <c r="A8" s="218">
        <v>1</v>
      </c>
      <c r="B8" s="219" t="s">
        <v>239</v>
      </c>
      <c r="C8" s="220"/>
      <c r="D8" s="220"/>
      <c r="E8" s="221">
        <f aca="true" t="shared" si="2" ref="E8:O8">E9+E17</f>
        <v>13936</v>
      </c>
      <c r="F8" s="221">
        <f t="shared" si="2"/>
        <v>0</v>
      </c>
      <c r="G8" s="221">
        <f t="shared" si="2"/>
        <v>0</v>
      </c>
      <c r="H8" s="221">
        <f>H9+H17</f>
        <v>0</v>
      </c>
      <c r="I8" s="221">
        <f>I9+I17</f>
        <v>-1300</v>
      </c>
      <c r="J8" s="221">
        <f>J9+J17</f>
        <v>2500</v>
      </c>
      <c r="K8" s="221">
        <f>K9+K17</f>
        <v>0</v>
      </c>
      <c r="L8" s="221">
        <f>L9+L17</f>
        <v>0</v>
      </c>
      <c r="M8" s="221">
        <f t="shared" si="2"/>
        <v>0</v>
      </c>
      <c r="N8" s="221">
        <f t="shared" si="2"/>
        <v>15136</v>
      </c>
      <c r="O8" s="154">
        <f t="shared" si="2"/>
        <v>14131</v>
      </c>
      <c r="P8" s="304">
        <f>SUM(O8/N8)</f>
        <v>0.9336020084566596</v>
      </c>
      <c r="Q8" s="154">
        <f aca="true" t="shared" si="3" ref="Q8:AA8">Q9+Q17</f>
        <v>0</v>
      </c>
      <c r="R8" s="154">
        <f t="shared" si="3"/>
        <v>0</v>
      </c>
      <c r="S8" s="154">
        <f t="shared" si="3"/>
        <v>0</v>
      </c>
      <c r="T8" s="154">
        <f>T9+T17</f>
        <v>0</v>
      </c>
      <c r="U8" s="154">
        <f>U9+U17</f>
        <v>0</v>
      </c>
      <c r="V8" s="154">
        <f>V9+V17</f>
        <v>0</v>
      </c>
      <c r="W8" s="154">
        <f>W9+W17</f>
        <v>0</v>
      </c>
      <c r="X8" s="154">
        <f>X9+X17</f>
        <v>0</v>
      </c>
      <c r="Y8" s="154">
        <f t="shared" si="3"/>
        <v>0</v>
      </c>
      <c r="Z8" s="154">
        <f t="shared" si="3"/>
        <v>0</v>
      </c>
      <c r="AA8" s="154">
        <f t="shared" si="3"/>
        <v>0</v>
      </c>
      <c r="AB8" s="304">
        <v>0</v>
      </c>
    </row>
    <row r="9" spans="1:28" ht="15" customHeight="1">
      <c r="A9" s="222" t="s">
        <v>281</v>
      </c>
      <c r="B9" s="223" t="s">
        <v>206</v>
      </c>
      <c r="C9" s="355" t="s">
        <v>284</v>
      </c>
      <c r="D9" s="356"/>
      <c r="E9" s="99">
        <f aca="true" t="shared" si="4" ref="E9:O9">SUM(E10:E16)</f>
        <v>5293</v>
      </c>
      <c r="F9" s="99">
        <f t="shared" si="4"/>
        <v>0</v>
      </c>
      <c r="G9" s="99">
        <f t="shared" si="4"/>
        <v>0</v>
      </c>
      <c r="H9" s="99">
        <f>SUM(H10:H16)</f>
        <v>0</v>
      </c>
      <c r="I9" s="99">
        <f>SUM(I10:I16)</f>
        <v>-1300</v>
      </c>
      <c r="J9" s="99">
        <f>SUM(J10:J16)</f>
        <v>0</v>
      </c>
      <c r="K9" s="99">
        <f>SUM(K10:K16)</f>
        <v>0</v>
      </c>
      <c r="L9" s="99">
        <f>SUM(L10:L16)</f>
        <v>0</v>
      </c>
      <c r="M9" s="99">
        <f t="shared" si="4"/>
        <v>-560</v>
      </c>
      <c r="N9" s="99">
        <f t="shared" si="4"/>
        <v>3433</v>
      </c>
      <c r="O9" s="99">
        <f t="shared" si="4"/>
        <v>2903</v>
      </c>
      <c r="P9" s="305">
        <f>SUM(O9/N9)</f>
        <v>0.8456160792309932</v>
      </c>
      <c r="Q9" s="99">
        <f aca="true" t="shared" si="5" ref="Q9:AA9">SUM(Q10:Q16)</f>
        <v>0</v>
      </c>
      <c r="R9" s="99">
        <f t="shared" si="5"/>
        <v>0</v>
      </c>
      <c r="S9" s="99">
        <f t="shared" si="5"/>
        <v>0</v>
      </c>
      <c r="T9" s="99">
        <f>SUM(T10:T16)</f>
        <v>0</v>
      </c>
      <c r="U9" s="99">
        <f>SUM(U10:U16)</f>
        <v>0</v>
      </c>
      <c r="V9" s="99">
        <f>SUM(V10:V16)</f>
        <v>0</v>
      </c>
      <c r="W9" s="99">
        <f>SUM(W10:W16)</f>
        <v>0</v>
      </c>
      <c r="X9" s="99">
        <f>SUM(X10:X16)</f>
        <v>0</v>
      </c>
      <c r="Y9" s="99">
        <f t="shared" si="5"/>
        <v>0</v>
      </c>
      <c r="Z9" s="99">
        <f t="shared" si="5"/>
        <v>0</v>
      </c>
      <c r="AA9" s="99">
        <f t="shared" si="5"/>
        <v>0</v>
      </c>
      <c r="AB9" s="305">
        <v>0</v>
      </c>
    </row>
    <row r="10" spans="1:28" ht="15" customHeight="1">
      <c r="A10" s="217"/>
      <c r="B10" s="224"/>
      <c r="C10" s="169" t="s">
        <v>24</v>
      </c>
      <c r="D10" s="126" t="s">
        <v>219</v>
      </c>
      <c r="E10" s="102">
        <v>600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f aca="true" t="shared" si="6" ref="N10:N16">SUM(E10:M10)</f>
        <v>600</v>
      </c>
      <c r="O10" s="102">
        <v>540</v>
      </c>
      <c r="P10" s="310">
        <f>SUM(O10/N10)</f>
        <v>0.9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2">
        <f aca="true" t="shared" si="7" ref="Z10:Z16">SUM(Q10:Y10)</f>
        <v>0</v>
      </c>
      <c r="AA10" s="102">
        <v>0</v>
      </c>
      <c r="AB10" s="310">
        <v>0</v>
      </c>
    </row>
    <row r="11" spans="1:28" ht="15" customHeight="1">
      <c r="A11" s="217"/>
      <c r="B11" s="224"/>
      <c r="C11" s="169" t="s">
        <v>25</v>
      </c>
      <c r="D11" s="126" t="s">
        <v>164</v>
      </c>
      <c r="E11" s="102">
        <v>50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20</v>
      </c>
      <c r="N11" s="102">
        <f t="shared" si="6"/>
        <v>70</v>
      </c>
      <c r="O11" s="102">
        <v>62</v>
      </c>
      <c r="P11" s="310">
        <f aca="true" t="shared" si="8" ref="P11:P16">SUM(O11/N11)</f>
        <v>0.8857142857142857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2">
        <f t="shared" si="7"/>
        <v>0</v>
      </c>
      <c r="AA11" s="102">
        <v>0</v>
      </c>
      <c r="AB11" s="310">
        <v>0</v>
      </c>
    </row>
    <row r="12" spans="1:28" ht="15" customHeight="1">
      <c r="A12" s="217"/>
      <c r="B12" s="224"/>
      <c r="C12" s="169" t="s">
        <v>26</v>
      </c>
      <c r="D12" s="127" t="s">
        <v>165</v>
      </c>
      <c r="E12" s="102">
        <v>200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f t="shared" si="6"/>
        <v>200</v>
      </c>
      <c r="O12" s="102">
        <v>108</v>
      </c>
      <c r="P12" s="310">
        <f t="shared" si="8"/>
        <v>0.54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f t="shared" si="7"/>
        <v>0</v>
      </c>
      <c r="AA12" s="102">
        <v>0</v>
      </c>
      <c r="AB12" s="310">
        <v>0</v>
      </c>
    </row>
    <row r="13" spans="1:28" ht="15" customHeight="1">
      <c r="A13" s="217"/>
      <c r="B13" s="224"/>
      <c r="C13" s="369" t="s">
        <v>27</v>
      </c>
      <c r="D13" s="127" t="s">
        <v>84</v>
      </c>
      <c r="E13" s="102">
        <v>1440</v>
      </c>
      <c r="F13" s="102">
        <v>0</v>
      </c>
      <c r="G13" s="102">
        <v>0</v>
      </c>
      <c r="H13" s="102">
        <v>0</v>
      </c>
      <c r="I13" s="102">
        <v>-1000</v>
      </c>
      <c r="J13" s="102">
        <v>0</v>
      </c>
      <c r="K13" s="102">
        <v>0</v>
      </c>
      <c r="L13" s="102">
        <v>0</v>
      </c>
      <c r="M13" s="102">
        <v>0</v>
      </c>
      <c r="N13" s="102">
        <f t="shared" si="6"/>
        <v>440</v>
      </c>
      <c r="O13" s="102">
        <v>433</v>
      </c>
      <c r="P13" s="310">
        <f t="shared" si="8"/>
        <v>0.9840909090909091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2">
        <f t="shared" si="7"/>
        <v>0</v>
      </c>
      <c r="AA13" s="102">
        <v>0</v>
      </c>
      <c r="AB13" s="310">
        <v>0</v>
      </c>
    </row>
    <row r="14" spans="1:28" ht="15" customHeight="1">
      <c r="A14" s="217"/>
      <c r="B14" s="224"/>
      <c r="C14" s="370"/>
      <c r="D14" s="127" t="s">
        <v>163</v>
      </c>
      <c r="E14" s="102">
        <v>503</v>
      </c>
      <c r="F14" s="102">
        <v>0</v>
      </c>
      <c r="G14" s="102">
        <v>0</v>
      </c>
      <c r="H14" s="102">
        <v>0</v>
      </c>
      <c r="I14" s="102">
        <v>-300</v>
      </c>
      <c r="J14" s="102">
        <v>0</v>
      </c>
      <c r="K14" s="102">
        <v>0</v>
      </c>
      <c r="L14" s="102">
        <v>0</v>
      </c>
      <c r="M14" s="102">
        <v>0</v>
      </c>
      <c r="N14" s="102">
        <f t="shared" si="6"/>
        <v>203</v>
      </c>
      <c r="O14" s="102">
        <v>163</v>
      </c>
      <c r="P14" s="310">
        <f t="shared" si="8"/>
        <v>0.8029556650246306</v>
      </c>
      <c r="Q14" s="102">
        <v>0</v>
      </c>
      <c r="R14" s="102">
        <v>0</v>
      </c>
      <c r="S14" s="102">
        <v>0</v>
      </c>
      <c r="T14" s="102">
        <v>0</v>
      </c>
      <c r="U14" s="102">
        <v>0</v>
      </c>
      <c r="V14" s="102">
        <v>0</v>
      </c>
      <c r="W14" s="102">
        <v>0</v>
      </c>
      <c r="X14" s="102">
        <v>0</v>
      </c>
      <c r="Y14" s="102">
        <v>0</v>
      </c>
      <c r="Z14" s="102">
        <f t="shared" si="7"/>
        <v>0</v>
      </c>
      <c r="AA14" s="102">
        <v>0</v>
      </c>
      <c r="AB14" s="310">
        <v>0</v>
      </c>
    </row>
    <row r="15" spans="1:28" s="42" customFormat="1" ht="15" customHeight="1">
      <c r="A15" s="217"/>
      <c r="B15" s="224"/>
      <c r="C15" s="169" t="s">
        <v>40</v>
      </c>
      <c r="D15" s="127" t="s">
        <v>143</v>
      </c>
      <c r="E15" s="102">
        <v>1000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-580</v>
      </c>
      <c r="N15" s="102">
        <f t="shared" si="6"/>
        <v>420</v>
      </c>
      <c r="O15" s="102">
        <v>263</v>
      </c>
      <c r="P15" s="310">
        <f t="shared" si="8"/>
        <v>0.6261904761904762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2">
        <f t="shared" si="7"/>
        <v>0</v>
      </c>
      <c r="AA15" s="102">
        <v>0</v>
      </c>
      <c r="AB15" s="310">
        <v>0</v>
      </c>
    </row>
    <row r="16" spans="1:28" ht="15" customHeight="1">
      <c r="A16" s="217"/>
      <c r="B16" s="224"/>
      <c r="C16" s="169" t="s">
        <v>42</v>
      </c>
      <c r="D16" s="127" t="s">
        <v>85</v>
      </c>
      <c r="E16" s="102">
        <v>1500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f t="shared" si="6"/>
        <v>1500</v>
      </c>
      <c r="O16" s="102">
        <v>1334</v>
      </c>
      <c r="P16" s="310">
        <f t="shared" si="8"/>
        <v>0.8893333333333333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2">
        <f t="shared" si="7"/>
        <v>0</v>
      </c>
      <c r="AA16" s="102">
        <v>0</v>
      </c>
      <c r="AB16" s="310">
        <v>0</v>
      </c>
    </row>
    <row r="17" spans="1:28" ht="15" customHeight="1">
      <c r="A17" s="222" t="s">
        <v>280</v>
      </c>
      <c r="B17" s="223" t="s">
        <v>206</v>
      </c>
      <c r="C17" s="355" t="s">
        <v>285</v>
      </c>
      <c r="D17" s="367"/>
      <c r="E17" s="225">
        <f aca="true" t="shared" si="9" ref="E17:O17">SUM(E18:E25)</f>
        <v>8643</v>
      </c>
      <c r="F17" s="225">
        <f t="shared" si="9"/>
        <v>0</v>
      </c>
      <c r="G17" s="225">
        <f t="shared" si="9"/>
        <v>0</v>
      </c>
      <c r="H17" s="225">
        <f>SUM(H18:H25)</f>
        <v>0</v>
      </c>
      <c r="I17" s="225">
        <f>SUM(I18:I25)</f>
        <v>0</v>
      </c>
      <c r="J17" s="225">
        <f>SUM(J18:J25)</f>
        <v>2500</v>
      </c>
      <c r="K17" s="225">
        <f>SUM(K18:K25)</f>
        <v>0</v>
      </c>
      <c r="L17" s="225">
        <f>SUM(L18:L25)</f>
        <v>0</v>
      </c>
      <c r="M17" s="225">
        <f t="shared" si="9"/>
        <v>560</v>
      </c>
      <c r="N17" s="225">
        <f t="shared" si="9"/>
        <v>11703</v>
      </c>
      <c r="O17" s="225">
        <f t="shared" si="9"/>
        <v>11228</v>
      </c>
      <c r="P17" s="305">
        <f>SUM(O17/N17)</f>
        <v>0.9594121165513116</v>
      </c>
      <c r="Q17" s="225">
        <f aca="true" t="shared" si="10" ref="Q17:AA17">SUM(Q18:Q25)</f>
        <v>0</v>
      </c>
      <c r="R17" s="225">
        <f t="shared" si="10"/>
        <v>0</v>
      </c>
      <c r="S17" s="225">
        <f t="shared" si="10"/>
        <v>0</v>
      </c>
      <c r="T17" s="225">
        <f>SUM(T18:T25)</f>
        <v>0</v>
      </c>
      <c r="U17" s="225">
        <f>SUM(U18:U25)</f>
        <v>0</v>
      </c>
      <c r="V17" s="225">
        <f>SUM(V18:V25)</f>
        <v>0</v>
      </c>
      <c r="W17" s="225">
        <f>SUM(W18:W25)</f>
        <v>0</v>
      </c>
      <c r="X17" s="225">
        <f>SUM(X18:X25)</f>
        <v>0</v>
      </c>
      <c r="Y17" s="225">
        <f t="shared" si="10"/>
        <v>0</v>
      </c>
      <c r="Z17" s="225">
        <f t="shared" si="10"/>
        <v>0</v>
      </c>
      <c r="AA17" s="225">
        <f t="shared" si="10"/>
        <v>0</v>
      </c>
      <c r="AB17" s="305">
        <v>0</v>
      </c>
    </row>
    <row r="18" spans="1:28" ht="15" customHeight="1">
      <c r="A18" s="217"/>
      <c r="B18" s="226"/>
      <c r="C18" s="227">
        <v>1</v>
      </c>
      <c r="D18" s="126" t="s">
        <v>219</v>
      </c>
      <c r="E18" s="102">
        <v>600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f aca="true" t="shared" si="11" ref="N18:N25">SUM(E18:M18)</f>
        <v>600</v>
      </c>
      <c r="O18" s="102">
        <v>600</v>
      </c>
      <c r="P18" s="310">
        <f aca="true" t="shared" si="12" ref="P18:P25">SUM(O18/N18)</f>
        <v>1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2">
        <f aca="true" t="shared" si="13" ref="Z18:Z25">SUM(Q18:Y18)</f>
        <v>0</v>
      </c>
      <c r="AA18" s="102">
        <v>0</v>
      </c>
      <c r="AB18" s="310">
        <v>0</v>
      </c>
    </row>
    <row r="19" spans="1:28" ht="15" customHeight="1">
      <c r="A19" s="217"/>
      <c r="B19" s="226"/>
      <c r="C19" s="227">
        <v>2</v>
      </c>
      <c r="D19" s="126" t="s">
        <v>164</v>
      </c>
      <c r="E19" s="102">
        <v>100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f t="shared" si="11"/>
        <v>100</v>
      </c>
      <c r="O19" s="102">
        <v>29</v>
      </c>
      <c r="P19" s="310">
        <f t="shared" si="12"/>
        <v>0.29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2">
        <f t="shared" si="13"/>
        <v>0</v>
      </c>
      <c r="AA19" s="102">
        <v>0</v>
      </c>
      <c r="AB19" s="310">
        <v>0</v>
      </c>
    </row>
    <row r="20" spans="1:28" ht="15" customHeight="1">
      <c r="A20" s="217"/>
      <c r="B20" s="226"/>
      <c r="C20" s="227">
        <v>3</v>
      </c>
      <c r="D20" s="127" t="s">
        <v>165</v>
      </c>
      <c r="E20" s="102">
        <v>200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f t="shared" si="11"/>
        <v>200</v>
      </c>
      <c r="O20" s="102">
        <v>196</v>
      </c>
      <c r="P20" s="310">
        <f t="shared" si="12"/>
        <v>0.98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f t="shared" si="13"/>
        <v>0</v>
      </c>
      <c r="AA20" s="102">
        <v>0</v>
      </c>
      <c r="AB20" s="310">
        <v>0</v>
      </c>
    </row>
    <row r="21" spans="1:28" ht="15" customHeight="1">
      <c r="A21" s="217"/>
      <c r="B21" s="226"/>
      <c r="C21" s="369" t="s">
        <v>27</v>
      </c>
      <c r="D21" s="127" t="s">
        <v>84</v>
      </c>
      <c r="E21" s="102">
        <v>1440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f t="shared" si="11"/>
        <v>1440</v>
      </c>
      <c r="O21" s="102">
        <v>1375</v>
      </c>
      <c r="P21" s="310">
        <f t="shared" si="12"/>
        <v>0.9548611111111112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2">
        <f t="shared" si="13"/>
        <v>0</v>
      </c>
      <c r="AA21" s="102">
        <v>0</v>
      </c>
      <c r="AB21" s="310">
        <v>0</v>
      </c>
    </row>
    <row r="22" spans="1:28" ht="15" customHeight="1">
      <c r="A22" s="217"/>
      <c r="B22" s="224"/>
      <c r="C22" s="370"/>
      <c r="D22" s="127" t="s">
        <v>163</v>
      </c>
      <c r="E22" s="102">
        <v>503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f t="shared" si="11"/>
        <v>503</v>
      </c>
      <c r="O22" s="102">
        <v>310</v>
      </c>
      <c r="P22" s="310">
        <f t="shared" si="12"/>
        <v>0.6163021868787276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2">
        <f t="shared" si="13"/>
        <v>0</v>
      </c>
      <c r="AA22" s="102">
        <v>0</v>
      </c>
      <c r="AB22" s="310">
        <v>0</v>
      </c>
    </row>
    <row r="23" spans="1:28" ht="15" customHeight="1">
      <c r="A23" s="217"/>
      <c r="B23" s="226"/>
      <c r="C23" s="227">
        <v>6</v>
      </c>
      <c r="D23" s="127" t="s">
        <v>166</v>
      </c>
      <c r="E23" s="102">
        <v>1800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f t="shared" si="11"/>
        <v>1800</v>
      </c>
      <c r="O23" s="102">
        <v>1800</v>
      </c>
      <c r="P23" s="310">
        <f t="shared" si="12"/>
        <v>1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2">
        <f t="shared" si="13"/>
        <v>0</v>
      </c>
      <c r="AA23" s="102">
        <v>0</v>
      </c>
      <c r="AB23" s="310">
        <v>0</v>
      </c>
    </row>
    <row r="24" spans="1:28" ht="15" customHeight="1">
      <c r="A24" s="217"/>
      <c r="B24" s="226"/>
      <c r="C24" s="227">
        <v>7</v>
      </c>
      <c r="D24" s="127" t="s">
        <v>85</v>
      </c>
      <c r="E24" s="102">
        <v>3000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560</v>
      </c>
      <c r="N24" s="102">
        <f t="shared" si="11"/>
        <v>3560</v>
      </c>
      <c r="O24" s="102">
        <v>3554</v>
      </c>
      <c r="P24" s="310">
        <f t="shared" si="12"/>
        <v>0.998314606741573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v>0</v>
      </c>
      <c r="Z24" s="102">
        <f t="shared" si="13"/>
        <v>0</v>
      </c>
      <c r="AA24" s="102">
        <v>0</v>
      </c>
      <c r="AB24" s="310">
        <v>0</v>
      </c>
    </row>
    <row r="25" spans="1:28" s="42" customFormat="1" ht="15" customHeight="1">
      <c r="A25" s="217"/>
      <c r="B25" s="226"/>
      <c r="C25" s="227">
        <v>8</v>
      </c>
      <c r="D25" s="127" t="s">
        <v>143</v>
      </c>
      <c r="E25" s="102">
        <v>1000</v>
      </c>
      <c r="F25" s="102">
        <v>0</v>
      </c>
      <c r="G25" s="102">
        <v>0</v>
      </c>
      <c r="H25" s="102">
        <v>0</v>
      </c>
      <c r="I25" s="102">
        <v>0</v>
      </c>
      <c r="J25" s="102">
        <v>2500</v>
      </c>
      <c r="K25" s="102">
        <v>0</v>
      </c>
      <c r="L25" s="102">
        <v>0</v>
      </c>
      <c r="M25" s="102"/>
      <c r="N25" s="102">
        <f t="shared" si="11"/>
        <v>3500</v>
      </c>
      <c r="O25" s="102">
        <v>3364</v>
      </c>
      <c r="P25" s="310">
        <f t="shared" si="12"/>
        <v>0.9611428571428572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2">
        <f t="shared" si="13"/>
        <v>0</v>
      </c>
      <c r="AA25" s="102">
        <v>0</v>
      </c>
      <c r="AB25" s="310">
        <v>0</v>
      </c>
    </row>
    <row r="26" spans="1:28" s="42" customFormat="1" ht="15" customHeight="1">
      <c r="A26" s="218">
        <v>2</v>
      </c>
      <c r="B26" s="161" t="s">
        <v>384</v>
      </c>
      <c r="C26" s="302"/>
      <c r="D26" s="302"/>
      <c r="E26" s="154">
        <f aca="true" t="shared" si="14" ref="E26:AA27">E27</f>
        <v>0</v>
      </c>
      <c r="F26" s="154">
        <f t="shared" si="14"/>
        <v>0</v>
      </c>
      <c r="G26" s="154">
        <f t="shared" si="14"/>
        <v>0</v>
      </c>
      <c r="H26" s="154">
        <f t="shared" si="14"/>
        <v>0</v>
      </c>
      <c r="I26" s="154">
        <f t="shared" si="14"/>
        <v>0</v>
      </c>
      <c r="J26" s="154">
        <f t="shared" si="14"/>
        <v>0</v>
      </c>
      <c r="K26" s="154">
        <f t="shared" si="14"/>
        <v>0</v>
      </c>
      <c r="L26" s="154">
        <f t="shared" si="14"/>
        <v>0</v>
      </c>
      <c r="M26" s="154">
        <f t="shared" si="14"/>
        <v>0</v>
      </c>
      <c r="N26" s="154">
        <f t="shared" si="14"/>
        <v>0</v>
      </c>
      <c r="O26" s="154">
        <f t="shared" si="14"/>
        <v>0</v>
      </c>
      <c r="P26" s="304">
        <v>0</v>
      </c>
      <c r="Q26" s="154">
        <f t="shared" si="14"/>
        <v>0</v>
      </c>
      <c r="R26" s="154">
        <f t="shared" si="14"/>
        <v>0</v>
      </c>
      <c r="S26" s="154">
        <f t="shared" si="14"/>
        <v>0</v>
      </c>
      <c r="T26" s="154">
        <f t="shared" si="14"/>
        <v>0</v>
      </c>
      <c r="U26" s="154">
        <f t="shared" si="14"/>
        <v>0</v>
      </c>
      <c r="V26" s="154">
        <f t="shared" si="14"/>
        <v>0</v>
      </c>
      <c r="W26" s="154">
        <f t="shared" si="14"/>
        <v>0</v>
      </c>
      <c r="X26" s="154">
        <f t="shared" si="14"/>
        <v>0</v>
      </c>
      <c r="Y26" s="154">
        <f t="shared" si="14"/>
        <v>0</v>
      </c>
      <c r="Z26" s="154">
        <f t="shared" si="14"/>
        <v>0</v>
      </c>
      <c r="AA26" s="154">
        <f t="shared" si="14"/>
        <v>0</v>
      </c>
      <c r="AB26" s="304">
        <v>0</v>
      </c>
    </row>
    <row r="27" spans="1:28" s="42" customFormat="1" ht="15" customHeight="1">
      <c r="A27" s="222" t="s">
        <v>385</v>
      </c>
      <c r="B27" s="88" t="s">
        <v>205</v>
      </c>
      <c r="C27" s="368" t="s">
        <v>92</v>
      </c>
      <c r="D27" s="367"/>
      <c r="E27" s="99">
        <f t="shared" si="14"/>
        <v>0</v>
      </c>
      <c r="F27" s="99">
        <f t="shared" si="14"/>
        <v>0</v>
      </c>
      <c r="G27" s="99">
        <f t="shared" si="14"/>
        <v>0</v>
      </c>
      <c r="H27" s="99">
        <f t="shared" si="14"/>
        <v>0</v>
      </c>
      <c r="I27" s="99">
        <f t="shared" si="14"/>
        <v>0</v>
      </c>
      <c r="J27" s="99">
        <f t="shared" si="14"/>
        <v>0</v>
      </c>
      <c r="K27" s="99">
        <f t="shared" si="14"/>
        <v>0</v>
      </c>
      <c r="L27" s="99">
        <f t="shared" si="14"/>
        <v>0</v>
      </c>
      <c r="M27" s="99">
        <f t="shared" si="14"/>
        <v>0</v>
      </c>
      <c r="N27" s="99">
        <f t="shared" si="14"/>
        <v>0</v>
      </c>
      <c r="O27" s="99">
        <f t="shared" si="14"/>
        <v>0</v>
      </c>
      <c r="P27" s="305">
        <v>0</v>
      </c>
      <c r="Q27" s="99">
        <f t="shared" si="14"/>
        <v>0</v>
      </c>
      <c r="R27" s="99">
        <f t="shared" si="14"/>
        <v>0</v>
      </c>
      <c r="S27" s="99">
        <f t="shared" si="14"/>
        <v>0</v>
      </c>
      <c r="T27" s="99">
        <f t="shared" si="14"/>
        <v>0</v>
      </c>
      <c r="U27" s="99">
        <f t="shared" si="14"/>
        <v>0</v>
      </c>
      <c r="V27" s="99">
        <f t="shared" si="14"/>
        <v>0</v>
      </c>
      <c r="W27" s="99">
        <f t="shared" si="14"/>
        <v>0</v>
      </c>
      <c r="X27" s="99">
        <f t="shared" si="14"/>
        <v>0</v>
      </c>
      <c r="Y27" s="99">
        <f t="shared" si="14"/>
        <v>0</v>
      </c>
      <c r="Z27" s="99">
        <f t="shared" si="14"/>
        <v>0</v>
      </c>
      <c r="AA27" s="99">
        <f t="shared" si="14"/>
        <v>0</v>
      </c>
      <c r="AB27" s="305">
        <v>0</v>
      </c>
    </row>
    <row r="28" spans="1:28" s="42" customFormat="1" ht="15" customHeight="1">
      <c r="A28" s="228"/>
      <c r="B28" s="224"/>
      <c r="C28" s="169" t="s">
        <v>24</v>
      </c>
      <c r="D28" s="126" t="s">
        <v>386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f>SUM(E28:M28)</f>
        <v>0</v>
      </c>
      <c r="O28" s="102">
        <v>0</v>
      </c>
      <c r="P28" s="310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2">
        <f>SUM(Q28:Y28)</f>
        <v>0</v>
      </c>
      <c r="AA28" s="102">
        <v>0</v>
      </c>
      <c r="AB28" s="310">
        <v>0</v>
      </c>
    </row>
    <row r="29" spans="1:28" ht="15" customHeight="1">
      <c r="A29" s="151">
        <v>3</v>
      </c>
      <c r="B29" s="229" t="s">
        <v>109</v>
      </c>
      <c r="C29" s="230"/>
      <c r="D29" s="230"/>
      <c r="E29" s="154">
        <f aca="true" t="shared" si="15" ref="E29:AA30">E30</f>
        <v>200</v>
      </c>
      <c r="F29" s="154">
        <f t="shared" si="15"/>
        <v>0</v>
      </c>
      <c r="G29" s="154">
        <f t="shared" si="15"/>
        <v>0</v>
      </c>
      <c r="H29" s="154">
        <f t="shared" si="15"/>
        <v>0</v>
      </c>
      <c r="I29" s="154">
        <f t="shared" si="15"/>
        <v>0</v>
      </c>
      <c r="J29" s="154">
        <f t="shared" si="15"/>
        <v>0</v>
      </c>
      <c r="K29" s="154">
        <f t="shared" si="15"/>
        <v>0</v>
      </c>
      <c r="L29" s="154">
        <f t="shared" si="15"/>
        <v>0</v>
      </c>
      <c r="M29" s="154">
        <f t="shared" si="15"/>
        <v>0</v>
      </c>
      <c r="N29" s="154">
        <f t="shared" si="15"/>
        <v>200</v>
      </c>
      <c r="O29" s="154">
        <f t="shared" si="15"/>
        <v>200</v>
      </c>
      <c r="P29" s="304">
        <f aca="true" t="shared" si="16" ref="P29:P42">SUM(O29/N29)</f>
        <v>1</v>
      </c>
      <c r="Q29" s="154">
        <f t="shared" si="15"/>
        <v>0</v>
      </c>
      <c r="R29" s="154">
        <f t="shared" si="15"/>
        <v>0</v>
      </c>
      <c r="S29" s="154">
        <f t="shared" si="15"/>
        <v>0</v>
      </c>
      <c r="T29" s="154">
        <f t="shared" si="15"/>
        <v>0</v>
      </c>
      <c r="U29" s="154">
        <f t="shared" si="15"/>
        <v>0</v>
      </c>
      <c r="V29" s="154">
        <f t="shared" si="15"/>
        <v>0</v>
      </c>
      <c r="W29" s="154">
        <f t="shared" si="15"/>
        <v>0</v>
      </c>
      <c r="X29" s="154">
        <f t="shared" si="15"/>
        <v>0</v>
      </c>
      <c r="Y29" s="154">
        <f t="shared" si="15"/>
        <v>0</v>
      </c>
      <c r="Z29" s="154">
        <f t="shared" si="15"/>
        <v>0</v>
      </c>
      <c r="AA29" s="154">
        <f t="shared" si="15"/>
        <v>0</v>
      </c>
      <c r="AB29" s="304">
        <v>0</v>
      </c>
    </row>
    <row r="30" spans="1:28" ht="15" customHeight="1">
      <c r="A30" s="90" t="s">
        <v>279</v>
      </c>
      <c r="B30" s="88" t="s">
        <v>205</v>
      </c>
      <c r="C30" s="368" t="s">
        <v>92</v>
      </c>
      <c r="D30" s="367"/>
      <c r="E30" s="99">
        <f t="shared" si="15"/>
        <v>200</v>
      </c>
      <c r="F30" s="99">
        <f t="shared" si="15"/>
        <v>0</v>
      </c>
      <c r="G30" s="99">
        <f t="shared" si="15"/>
        <v>0</v>
      </c>
      <c r="H30" s="99">
        <f t="shared" si="15"/>
        <v>0</v>
      </c>
      <c r="I30" s="99">
        <f t="shared" si="15"/>
        <v>0</v>
      </c>
      <c r="J30" s="99">
        <f t="shared" si="15"/>
        <v>0</v>
      </c>
      <c r="K30" s="99">
        <f t="shared" si="15"/>
        <v>0</v>
      </c>
      <c r="L30" s="99">
        <f t="shared" si="15"/>
        <v>0</v>
      </c>
      <c r="M30" s="99">
        <f t="shared" si="15"/>
        <v>0</v>
      </c>
      <c r="N30" s="99">
        <f t="shared" si="15"/>
        <v>200</v>
      </c>
      <c r="O30" s="99">
        <f t="shared" si="15"/>
        <v>200</v>
      </c>
      <c r="P30" s="305">
        <f t="shared" si="16"/>
        <v>1</v>
      </c>
      <c r="Q30" s="99">
        <f t="shared" si="15"/>
        <v>0</v>
      </c>
      <c r="R30" s="99">
        <f t="shared" si="15"/>
        <v>0</v>
      </c>
      <c r="S30" s="99">
        <f t="shared" si="15"/>
        <v>0</v>
      </c>
      <c r="T30" s="99">
        <f t="shared" si="15"/>
        <v>0</v>
      </c>
      <c r="U30" s="99">
        <f t="shared" si="15"/>
        <v>0</v>
      </c>
      <c r="V30" s="99">
        <f t="shared" si="15"/>
        <v>0</v>
      </c>
      <c r="W30" s="99">
        <f t="shared" si="15"/>
        <v>0</v>
      </c>
      <c r="X30" s="99">
        <f t="shared" si="15"/>
        <v>0</v>
      </c>
      <c r="Y30" s="99">
        <f t="shared" si="15"/>
        <v>0</v>
      </c>
      <c r="Z30" s="99">
        <f t="shared" si="15"/>
        <v>0</v>
      </c>
      <c r="AA30" s="99">
        <f t="shared" si="15"/>
        <v>0</v>
      </c>
      <c r="AB30" s="305">
        <v>0</v>
      </c>
    </row>
    <row r="31" spans="1:28" ht="15" customHeight="1">
      <c r="A31" s="113"/>
      <c r="B31" s="189"/>
      <c r="C31" s="79" t="s">
        <v>24</v>
      </c>
      <c r="D31" s="130" t="s">
        <v>39</v>
      </c>
      <c r="E31" s="102">
        <v>200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f>SUM(E31:M31)</f>
        <v>200</v>
      </c>
      <c r="O31" s="102">
        <v>200</v>
      </c>
      <c r="P31" s="310">
        <f t="shared" si="16"/>
        <v>1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2">
        <f>SUM(Q31:Y31)</f>
        <v>0</v>
      </c>
      <c r="AA31" s="102">
        <v>0</v>
      </c>
      <c r="AB31" s="310">
        <v>0</v>
      </c>
    </row>
    <row r="32" spans="1:28" ht="15" customHeight="1">
      <c r="A32" s="151">
        <v>4</v>
      </c>
      <c r="B32" s="229" t="s">
        <v>110</v>
      </c>
      <c r="C32" s="230"/>
      <c r="D32" s="230"/>
      <c r="E32" s="154">
        <f aca="true" t="shared" si="17" ref="E32:AA32">E33</f>
        <v>6693</v>
      </c>
      <c r="F32" s="154">
        <f t="shared" si="17"/>
        <v>0</v>
      </c>
      <c r="G32" s="154">
        <f t="shared" si="17"/>
        <v>0</v>
      </c>
      <c r="H32" s="154">
        <f t="shared" si="17"/>
        <v>0</v>
      </c>
      <c r="I32" s="154">
        <f t="shared" si="17"/>
        <v>0</v>
      </c>
      <c r="J32" s="154">
        <f t="shared" si="17"/>
        <v>0</v>
      </c>
      <c r="K32" s="154">
        <f t="shared" si="17"/>
        <v>0</v>
      </c>
      <c r="L32" s="154">
        <f t="shared" si="17"/>
        <v>0</v>
      </c>
      <c r="M32" s="154">
        <f t="shared" si="17"/>
        <v>0</v>
      </c>
      <c r="N32" s="154">
        <f t="shared" si="17"/>
        <v>6693</v>
      </c>
      <c r="O32" s="154">
        <f t="shared" si="17"/>
        <v>6693</v>
      </c>
      <c r="P32" s="304">
        <f t="shared" si="16"/>
        <v>1</v>
      </c>
      <c r="Q32" s="154">
        <f t="shared" si="17"/>
        <v>0</v>
      </c>
      <c r="R32" s="154">
        <f t="shared" si="17"/>
        <v>0</v>
      </c>
      <c r="S32" s="154">
        <f t="shared" si="17"/>
        <v>0</v>
      </c>
      <c r="T32" s="154">
        <f t="shared" si="17"/>
        <v>0</v>
      </c>
      <c r="U32" s="154">
        <f t="shared" si="17"/>
        <v>0</v>
      </c>
      <c r="V32" s="154">
        <f t="shared" si="17"/>
        <v>0</v>
      </c>
      <c r="W32" s="154">
        <f t="shared" si="17"/>
        <v>0</v>
      </c>
      <c r="X32" s="154">
        <f t="shared" si="17"/>
        <v>0</v>
      </c>
      <c r="Y32" s="154">
        <f t="shared" si="17"/>
        <v>0</v>
      </c>
      <c r="Z32" s="154">
        <f t="shared" si="17"/>
        <v>0</v>
      </c>
      <c r="AA32" s="154">
        <f t="shared" si="17"/>
        <v>0</v>
      </c>
      <c r="AB32" s="304">
        <v>0</v>
      </c>
    </row>
    <row r="33" spans="1:28" ht="15" customHeight="1">
      <c r="A33" s="123" t="s">
        <v>278</v>
      </c>
      <c r="B33" s="223" t="s">
        <v>245</v>
      </c>
      <c r="C33" s="365" t="s">
        <v>282</v>
      </c>
      <c r="D33" s="366"/>
      <c r="E33" s="271">
        <f aca="true" t="shared" si="18" ref="E33:O33">SUM(E34:E35)</f>
        <v>6693</v>
      </c>
      <c r="F33" s="271">
        <f t="shared" si="18"/>
        <v>0</v>
      </c>
      <c r="G33" s="271">
        <f t="shared" si="18"/>
        <v>0</v>
      </c>
      <c r="H33" s="271">
        <f>SUM(H34:H35)</f>
        <v>0</v>
      </c>
      <c r="I33" s="271">
        <f>SUM(I34:I35)</f>
        <v>0</v>
      </c>
      <c r="J33" s="271">
        <f>SUM(J34:J35)</f>
        <v>0</v>
      </c>
      <c r="K33" s="271">
        <f>SUM(K34:K35)</f>
        <v>0</v>
      </c>
      <c r="L33" s="271">
        <f>SUM(L34:L35)</f>
        <v>0</v>
      </c>
      <c r="M33" s="271">
        <f t="shared" si="18"/>
        <v>0</v>
      </c>
      <c r="N33" s="271">
        <f t="shared" si="18"/>
        <v>6693</v>
      </c>
      <c r="O33" s="271">
        <f t="shared" si="18"/>
        <v>6693</v>
      </c>
      <c r="P33" s="305">
        <f t="shared" si="16"/>
        <v>1</v>
      </c>
      <c r="Q33" s="271">
        <f aca="true" t="shared" si="19" ref="Q33:AA33">SUM(Q34:Q35)</f>
        <v>0</v>
      </c>
      <c r="R33" s="271">
        <f t="shared" si="19"/>
        <v>0</v>
      </c>
      <c r="S33" s="271">
        <f t="shared" si="19"/>
        <v>0</v>
      </c>
      <c r="T33" s="271">
        <f>SUM(T34:T35)</f>
        <v>0</v>
      </c>
      <c r="U33" s="271">
        <f>SUM(U34:U35)</f>
        <v>0</v>
      </c>
      <c r="V33" s="271">
        <f>SUM(V34:V35)</f>
        <v>0</v>
      </c>
      <c r="W33" s="271">
        <f>SUM(W34:W35)</f>
        <v>0</v>
      </c>
      <c r="X33" s="271">
        <f>SUM(X34:X35)</f>
        <v>0</v>
      </c>
      <c r="Y33" s="271">
        <f t="shared" si="19"/>
        <v>0</v>
      </c>
      <c r="Z33" s="271">
        <f t="shared" si="19"/>
        <v>0</v>
      </c>
      <c r="AA33" s="271">
        <f t="shared" si="19"/>
        <v>0</v>
      </c>
      <c r="AB33" s="305">
        <v>0</v>
      </c>
    </row>
    <row r="34" spans="1:28" ht="15" customHeight="1">
      <c r="A34" s="159"/>
      <c r="B34" s="131"/>
      <c r="C34" s="232">
        <v>1</v>
      </c>
      <c r="D34" s="111" t="s">
        <v>111</v>
      </c>
      <c r="E34" s="275">
        <v>4960</v>
      </c>
      <c r="F34" s="275">
        <v>0</v>
      </c>
      <c r="G34" s="275">
        <v>0</v>
      </c>
      <c r="H34" s="275">
        <v>0</v>
      </c>
      <c r="I34" s="275">
        <v>0</v>
      </c>
      <c r="J34" s="275">
        <v>0</v>
      </c>
      <c r="K34" s="275">
        <v>0</v>
      </c>
      <c r="L34" s="275">
        <v>0</v>
      </c>
      <c r="M34" s="275">
        <v>0</v>
      </c>
      <c r="N34" s="275">
        <f>SUM(E34:M34)</f>
        <v>4960</v>
      </c>
      <c r="O34" s="275">
        <v>4960</v>
      </c>
      <c r="P34" s="310">
        <f t="shared" si="16"/>
        <v>1</v>
      </c>
      <c r="Q34" s="275">
        <v>0</v>
      </c>
      <c r="R34" s="275">
        <v>0</v>
      </c>
      <c r="S34" s="275">
        <v>0</v>
      </c>
      <c r="T34" s="275">
        <v>0</v>
      </c>
      <c r="U34" s="275">
        <v>0</v>
      </c>
      <c r="V34" s="275">
        <v>0</v>
      </c>
      <c r="W34" s="275">
        <v>0</v>
      </c>
      <c r="X34" s="275">
        <v>0</v>
      </c>
      <c r="Y34" s="275">
        <v>0</v>
      </c>
      <c r="Z34" s="275">
        <f>SUM(Q34:Y34)</f>
        <v>0</v>
      </c>
      <c r="AA34" s="275">
        <v>0</v>
      </c>
      <c r="AB34" s="310">
        <v>0</v>
      </c>
    </row>
    <row r="35" spans="1:28" ht="15" customHeight="1">
      <c r="A35" s="159"/>
      <c r="B35" s="131"/>
      <c r="C35" s="232">
        <v>2</v>
      </c>
      <c r="D35" s="108" t="s">
        <v>47</v>
      </c>
      <c r="E35" s="276">
        <v>1733</v>
      </c>
      <c r="F35" s="276">
        <v>0</v>
      </c>
      <c r="G35" s="276">
        <v>0</v>
      </c>
      <c r="H35" s="276">
        <v>0</v>
      </c>
      <c r="I35" s="276">
        <v>0</v>
      </c>
      <c r="J35" s="276">
        <v>0</v>
      </c>
      <c r="K35" s="276">
        <v>0</v>
      </c>
      <c r="L35" s="276">
        <v>0</v>
      </c>
      <c r="M35" s="276">
        <v>0</v>
      </c>
      <c r="N35" s="275">
        <f>SUM(E35:M35)</f>
        <v>1733</v>
      </c>
      <c r="O35" s="276">
        <v>1733</v>
      </c>
      <c r="P35" s="310">
        <f t="shared" si="16"/>
        <v>1</v>
      </c>
      <c r="Q35" s="276">
        <v>0</v>
      </c>
      <c r="R35" s="276">
        <v>0</v>
      </c>
      <c r="S35" s="276">
        <v>0</v>
      </c>
      <c r="T35" s="276">
        <v>0</v>
      </c>
      <c r="U35" s="276">
        <v>0</v>
      </c>
      <c r="V35" s="276">
        <v>0</v>
      </c>
      <c r="W35" s="276">
        <v>0</v>
      </c>
      <c r="X35" s="276">
        <v>0</v>
      </c>
      <c r="Y35" s="276">
        <v>0</v>
      </c>
      <c r="Z35" s="275">
        <f>SUM(Q35:Y35)</f>
        <v>0</v>
      </c>
      <c r="AA35" s="276">
        <v>0</v>
      </c>
      <c r="AB35" s="310">
        <v>0</v>
      </c>
    </row>
    <row r="36" spans="1:28" ht="15" customHeight="1">
      <c r="A36" s="151">
        <v>5</v>
      </c>
      <c r="B36" s="375" t="s">
        <v>112</v>
      </c>
      <c r="C36" s="375"/>
      <c r="D36" s="375"/>
      <c r="E36" s="270">
        <f aca="true" t="shared" si="20" ref="E36:O36">SUM(E37+E39)</f>
        <v>2614</v>
      </c>
      <c r="F36" s="270">
        <f t="shared" si="20"/>
        <v>0</v>
      </c>
      <c r="G36" s="270">
        <f t="shared" si="20"/>
        <v>0</v>
      </c>
      <c r="H36" s="270">
        <f>SUM(H37+H39)</f>
        <v>0</v>
      </c>
      <c r="I36" s="270">
        <f>SUM(I37+I39)</f>
        <v>-2100</v>
      </c>
      <c r="J36" s="270">
        <f>SUM(J37+J39)</f>
        <v>0</v>
      </c>
      <c r="K36" s="270">
        <f>SUM(K37+K39)</f>
        <v>-22</v>
      </c>
      <c r="L36" s="270">
        <f>SUM(L37+L39)</f>
        <v>0</v>
      </c>
      <c r="M36" s="270">
        <f t="shared" si="20"/>
        <v>0</v>
      </c>
      <c r="N36" s="270">
        <f t="shared" si="20"/>
        <v>492</v>
      </c>
      <c r="O36" s="270">
        <f t="shared" si="20"/>
        <v>492</v>
      </c>
      <c r="P36" s="311">
        <f t="shared" si="16"/>
        <v>1</v>
      </c>
      <c r="Q36" s="270">
        <f aca="true" t="shared" si="21" ref="Q36:AA36">SUM(Q37+Q39)</f>
        <v>0</v>
      </c>
      <c r="R36" s="270">
        <f t="shared" si="21"/>
        <v>0</v>
      </c>
      <c r="S36" s="270">
        <f t="shared" si="21"/>
        <v>0</v>
      </c>
      <c r="T36" s="270">
        <f>SUM(T37+T39)</f>
        <v>0</v>
      </c>
      <c r="U36" s="270">
        <f>SUM(U37+U39)</f>
        <v>0</v>
      </c>
      <c r="V36" s="270">
        <f>SUM(V37+V39)</f>
        <v>0</v>
      </c>
      <c r="W36" s="270">
        <f>SUM(W37+W39)</f>
        <v>0</v>
      </c>
      <c r="X36" s="270">
        <f>SUM(X37+X39)</f>
        <v>0</v>
      </c>
      <c r="Y36" s="270">
        <f t="shared" si="21"/>
        <v>0</v>
      </c>
      <c r="Z36" s="270">
        <f t="shared" si="21"/>
        <v>0</v>
      </c>
      <c r="AA36" s="270">
        <f t="shared" si="21"/>
        <v>0</v>
      </c>
      <c r="AB36" s="304">
        <v>0</v>
      </c>
    </row>
    <row r="37" spans="1:28" ht="15" customHeight="1">
      <c r="A37" s="79" t="s">
        <v>277</v>
      </c>
      <c r="B37" s="223" t="s">
        <v>207</v>
      </c>
      <c r="C37" s="112" t="s">
        <v>113</v>
      </c>
      <c r="D37" s="171"/>
      <c r="E37" s="271">
        <f aca="true" t="shared" si="22" ref="E37:AA37">SUM(E38:E38)</f>
        <v>2500</v>
      </c>
      <c r="F37" s="271">
        <f t="shared" si="22"/>
        <v>0</v>
      </c>
      <c r="G37" s="271">
        <f t="shared" si="22"/>
        <v>0</v>
      </c>
      <c r="H37" s="271">
        <f t="shared" si="22"/>
        <v>0</v>
      </c>
      <c r="I37" s="271">
        <f t="shared" si="22"/>
        <v>-2100</v>
      </c>
      <c r="J37" s="271">
        <f t="shared" si="22"/>
        <v>0</v>
      </c>
      <c r="K37" s="271">
        <f t="shared" si="22"/>
        <v>-22</v>
      </c>
      <c r="L37" s="271">
        <f t="shared" si="22"/>
        <v>0</v>
      </c>
      <c r="M37" s="271">
        <f t="shared" si="22"/>
        <v>0</v>
      </c>
      <c r="N37" s="271">
        <f t="shared" si="22"/>
        <v>378</v>
      </c>
      <c r="O37" s="271">
        <f t="shared" si="22"/>
        <v>378</v>
      </c>
      <c r="P37" s="312">
        <f t="shared" si="16"/>
        <v>1</v>
      </c>
      <c r="Q37" s="271">
        <f t="shared" si="22"/>
        <v>0</v>
      </c>
      <c r="R37" s="271">
        <f t="shared" si="22"/>
        <v>0</v>
      </c>
      <c r="S37" s="271">
        <f t="shared" si="22"/>
        <v>0</v>
      </c>
      <c r="T37" s="271">
        <f t="shared" si="22"/>
        <v>0</v>
      </c>
      <c r="U37" s="271">
        <f t="shared" si="22"/>
        <v>0</v>
      </c>
      <c r="V37" s="271">
        <f t="shared" si="22"/>
        <v>0</v>
      </c>
      <c r="W37" s="271">
        <f t="shared" si="22"/>
        <v>0</v>
      </c>
      <c r="X37" s="271">
        <f t="shared" si="22"/>
        <v>0</v>
      </c>
      <c r="Y37" s="271">
        <f t="shared" si="22"/>
        <v>0</v>
      </c>
      <c r="Z37" s="271">
        <f t="shared" si="22"/>
        <v>0</v>
      </c>
      <c r="AA37" s="271">
        <f t="shared" si="22"/>
        <v>0</v>
      </c>
      <c r="AB37" s="305">
        <v>0</v>
      </c>
    </row>
    <row r="38" spans="1:28" s="21" customFormat="1" ht="15" customHeight="1">
      <c r="A38" s="233"/>
      <c r="B38" s="233"/>
      <c r="C38" s="234">
        <v>1</v>
      </c>
      <c r="D38" s="111" t="s">
        <v>167</v>
      </c>
      <c r="E38" s="275">
        <v>2500</v>
      </c>
      <c r="F38" s="275">
        <v>0</v>
      </c>
      <c r="G38" s="275">
        <v>0</v>
      </c>
      <c r="H38" s="275">
        <v>0</v>
      </c>
      <c r="I38" s="275">
        <v>-2100</v>
      </c>
      <c r="J38" s="275">
        <v>0</v>
      </c>
      <c r="K38" s="275">
        <v>-22</v>
      </c>
      <c r="L38" s="275">
        <v>0</v>
      </c>
      <c r="M38" s="275">
        <v>0</v>
      </c>
      <c r="N38" s="275">
        <f>SUM(E38:M38)</f>
        <v>378</v>
      </c>
      <c r="O38" s="275">
        <v>378</v>
      </c>
      <c r="P38" s="313">
        <f t="shared" si="16"/>
        <v>1</v>
      </c>
      <c r="Q38" s="275">
        <v>0</v>
      </c>
      <c r="R38" s="275">
        <v>0</v>
      </c>
      <c r="S38" s="275">
        <v>0</v>
      </c>
      <c r="T38" s="275">
        <v>0</v>
      </c>
      <c r="U38" s="275">
        <v>0</v>
      </c>
      <c r="V38" s="275">
        <v>0</v>
      </c>
      <c r="W38" s="275">
        <v>0</v>
      </c>
      <c r="X38" s="275">
        <v>0</v>
      </c>
      <c r="Y38" s="275">
        <v>0</v>
      </c>
      <c r="Z38" s="275">
        <f>SUM(Q38:Y38)</f>
        <v>0</v>
      </c>
      <c r="AA38" s="275">
        <v>0</v>
      </c>
      <c r="AB38" s="310">
        <v>0</v>
      </c>
    </row>
    <row r="39" spans="1:28" s="21" customFormat="1" ht="15" customHeight="1">
      <c r="A39" s="79"/>
      <c r="B39" s="223" t="s">
        <v>245</v>
      </c>
      <c r="C39" s="365" t="s">
        <v>308</v>
      </c>
      <c r="D39" s="366"/>
      <c r="E39" s="271">
        <f aca="true" t="shared" si="23" ref="E39:O39">SUM(E40:E42)</f>
        <v>114</v>
      </c>
      <c r="F39" s="271">
        <f t="shared" si="23"/>
        <v>0</v>
      </c>
      <c r="G39" s="271">
        <f t="shared" si="23"/>
        <v>0</v>
      </c>
      <c r="H39" s="271">
        <f>SUM(H40:H42)</f>
        <v>0</v>
      </c>
      <c r="I39" s="271">
        <f>SUM(I40:I42)</f>
        <v>0</v>
      </c>
      <c r="J39" s="271">
        <f>SUM(J40:J42)</f>
        <v>0</v>
      </c>
      <c r="K39" s="271">
        <f>SUM(K40:K42)</f>
        <v>0</v>
      </c>
      <c r="L39" s="271">
        <f>SUM(L40:L42)</f>
        <v>0</v>
      </c>
      <c r="M39" s="271">
        <f t="shared" si="23"/>
        <v>0</v>
      </c>
      <c r="N39" s="271">
        <f t="shared" si="23"/>
        <v>114</v>
      </c>
      <c r="O39" s="271">
        <f t="shared" si="23"/>
        <v>114</v>
      </c>
      <c r="P39" s="312">
        <f t="shared" si="16"/>
        <v>1</v>
      </c>
      <c r="Q39" s="271">
        <f>SUM(Q40:Q40)</f>
        <v>0</v>
      </c>
      <c r="R39" s="271">
        <f aca="true" t="shared" si="24" ref="R39:Z39">SUM(R40:R42)</f>
        <v>0</v>
      </c>
      <c r="S39" s="271">
        <f t="shared" si="24"/>
        <v>0</v>
      </c>
      <c r="T39" s="271">
        <f t="shared" si="24"/>
        <v>0</v>
      </c>
      <c r="U39" s="271">
        <f t="shared" si="24"/>
        <v>0</v>
      </c>
      <c r="V39" s="271">
        <f>SUM(V40:V42)</f>
        <v>0</v>
      </c>
      <c r="W39" s="271">
        <f>SUM(W40:W42)</f>
        <v>0</v>
      </c>
      <c r="X39" s="271">
        <f>SUM(X40:X42)</f>
        <v>0</v>
      </c>
      <c r="Y39" s="271">
        <f t="shared" si="24"/>
        <v>0</v>
      </c>
      <c r="Z39" s="271">
        <f t="shared" si="24"/>
        <v>0</v>
      </c>
      <c r="AA39" s="271">
        <f>SUM(AA40:AA40)</f>
        <v>0</v>
      </c>
      <c r="AB39" s="305">
        <v>0</v>
      </c>
    </row>
    <row r="40" spans="1:28" s="21" customFormat="1" ht="15" customHeight="1">
      <c r="A40" s="233"/>
      <c r="B40" s="233"/>
      <c r="C40" s="371">
        <v>2</v>
      </c>
      <c r="D40" s="111" t="s">
        <v>387</v>
      </c>
      <c r="E40" s="275">
        <v>0</v>
      </c>
      <c r="F40" s="275">
        <v>0</v>
      </c>
      <c r="G40" s="275">
        <v>0</v>
      </c>
      <c r="H40" s="275">
        <v>0</v>
      </c>
      <c r="I40" s="275">
        <v>0</v>
      </c>
      <c r="J40" s="275">
        <v>0</v>
      </c>
      <c r="K40" s="275">
        <v>0</v>
      </c>
      <c r="L40" s="275">
        <v>0</v>
      </c>
      <c r="M40" s="275">
        <v>0</v>
      </c>
      <c r="N40" s="275">
        <f>SUM(E40:M40)</f>
        <v>0</v>
      </c>
      <c r="O40" s="275">
        <v>0</v>
      </c>
      <c r="P40" s="313">
        <v>0</v>
      </c>
      <c r="Q40" s="275">
        <v>0</v>
      </c>
      <c r="R40" s="275">
        <v>0</v>
      </c>
      <c r="S40" s="275">
        <v>0</v>
      </c>
      <c r="T40" s="275">
        <v>0</v>
      </c>
      <c r="U40" s="275">
        <v>0</v>
      </c>
      <c r="V40" s="275">
        <v>0</v>
      </c>
      <c r="W40" s="275">
        <v>0</v>
      </c>
      <c r="X40" s="275">
        <v>0</v>
      </c>
      <c r="Y40" s="275">
        <v>0</v>
      </c>
      <c r="Z40" s="275">
        <f>SUM(Q40:Y40)</f>
        <v>0</v>
      </c>
      <c r="AA40" s="275">
        <v>0</v>
      </c>
      <c r="AB40" s="310">
        <v>0</v>
      </c>
    </row>
    <row r="41" spans="1:28" s="21" customFormat="1" ht="15" customHeight="1">
      <c r="A41" s="233"/>
      <c r="B41" s="233"/>
      <c r="C41" s="372"/>
      <c r="D41" s="111" t="s">
        <v>111</v>
      </c>
      <c r="E41" s="275">
        <v>84</v>
      </c>
      <c r="F41" s="275">
        <v>0</v>
      </c>
      <c r="G41" s="275">
        <v>0</v>
      </c>
      <c r="H41" s="275">
        <v>0</v>
      </c>
      <c r="I41" s="275">
        <v>0</v>
      </c>
      <c r="J41" s="275">
        <v>0</v>
      </c>
      <c r="K41" s="275">
        <v>0</v>
      </c>
      <c r="L41" s="275">
        <v>0</v>
      </c>
      <c r="M41" s="275">
        <v>0</v>
      </c>
      <c r="N41" s="275">
        <f>SUM(E41:M41)</f>
        <v>84</v>
      </c>
      <c r="O41" s="275">
        <v>84</v>
      </c>
      <c r="P41" s="313">
        <f t="shared" si="16"/>
        <v>1</v>
      </c>
      <c r="Q41" s="275">
        <v>0</v>
      </c>
      <c r="R41" s="275">
        <v>0</v>
      </c>
      <c r="S41" s="275">
        <v>0</v>
      </c>
      <c r="T41" s="275">
        <v>0</v>
      </c>
      <c r="U41" s="275">
        <v>0</v>
      </c>
      <c r="V41" s="275">
        <v>0</v>
      </c>
      <c r="W41" s="275">
        <v>0</v>
      </c>
      <c r="X41" s="275">
        <v>0</v>
      </c>
      <c r="Y41" s="275">
        <v>0</v>
      </c>
      <c r="Z41" s="275">
        <f>SUM(Q41:Y41)</f>
        <v>0</v>
      </c>
      <c r="AA41" s="275">
        <v>0</v>
      </c>
      <c r="AB41" s="310">
        <v>0</v>
      </c>
    </row>
    <row r="42" spans="1:28" s="21" customFormat="1" ht="15" customHeight="1">
      <c r="A42" s="233"/>
      <c r="B42" s="233"/>
      <c r="C42" s="373"/>
      <c r="D42" s="108" t="s">
        <v>47</v>
      </c>
      <c r="E42" s="275">
        <v>30</v>
      </c>
      <c r="F42" s="275">
        <v>0</v>
      </c>
      <c r="G42" s="275">
        <v>0</v>
      </c>
      <c r="H42" s="275">
        <v>0</v>
      </c>
      <c r="I42" s="275">
        <v>0</v>
      </c>
      <c r="J42" s="275">
        <v>0</v>
      </c>
      <c r="K42" s="275">
        <v>0</v>
      </c>
      <c r="L42" s="275">
        <v>0</v>
      </c>
      <c r="M42" s="275">
        <v>0</v>
      </c>
      <c r="N42" s="275">
        <f>SUM(E42:M42)</f>
        <v>30</v>
      </c>
      <c r="O42" s="275">
        <v>30</v>
      </c>
      <c r="P42" s="313">
        <f t="shared" si="16"/>
        <v>1</v>
      </c>
      <c r="Q42" s="275">
        <v>0</v>
      </c>
      <c r="R42" s="275">
        <v>0</v>
      </c>
      <c r="S42" s="275">
        <v>0</v>
      </c>
      <c r="T42" s="275">
        <v>0</v>
      </c>
      <c r="U42" s="275">
        <v>0</v>
      </c>
      <c r="V42" s="275">
        <v>0</v>
      </c>
      <c r="W42" s="275">
        <v>0</v>
      </c>
      <c r="X42" s="275">
        <v>0</v>
      </c>
      <c r="Y42" s="275">
        <v>0</v>
      </c>
      <c r="Z42" s="275">
        <f>SUM(Q42:Y42)</f>
        <v>0</v>
      </c>
      <c r="AA42" s="275">
        <v>0</v>
      </c>
      <c r="AB42" s="310">
        <v>0</v>
      </c>
    </row>
    <row r="43" spans="1:28" s="21" customFormat="1" ht="15" customHeight="1">
      <c r="A43" s="151">
        <v>9</v>
      </c>
      <c r="B43" s="152" t="s">
        <v>89</v>
      </c>
      <c r="C43" s="153"/>
      <c r="D43" s="153"/>
      <c r="E43" s="154">
        <f aca="true" t="shared" si="25" ref="E43:AA43">E44</f>
        <v>200</v>
      </c>
      <c r="F43" s="154">
        <f t="shared" si="25"/>
        <v>0</v>
      </c>
      <c r="G43" s="154">
        <f t="shared" si="25"/>
        <v>0</v>
      </c>
      <c r="H43" s="154">
        <f t="shared" si="25"/>
        <v>0</v>
      </c>
      <c r="I43" s="154">
        <f t="shared" si="25"/>
        <v>0</v>
      </c>
      <c r="J43" s="154">
        <f t="shared" si="25"/>
        <v>0</v>
      </c>
      <c r="K43" s="154">
        <f t="shared" si="25"/>
        <v>-200</v>
      </c>
      <c r="L43" s="154">
        <f t="shared" si="25"/>
        <v>0</v>
      </c>
      <c r="M43" s="154">
        <f t="shared" si="25"/>
        <v>0</v>
      </c>
      <c r="N43" s="154">
        <f t="shared" si="25"/>
        <v>0</v>
      </c>
      <c r="O43" s="154">
        <f t="shared" si="25"/>
        <v>0</v>
      </c>
      <c r="P43" s="304">
        <v>0</v>
      </c>
      <c r="Q43" s="154">
        <f t="shared" si="25"/>
        <v>0</v>
      </c>
      <c r="R43" s="154">
        <f t="shared" si="25"/>
        <v>0</v>
      </c>
      <c r="S43" s="154">
        <f t="shared" si="25"/>
        <v>0</v>
      </c>
      <c r="T43" s="154">
        <f t="shared" si="25"/>
        <v>0</v>
      </c>
      <c r="U43" s="154">
        <f t="shared" si="25"/>
        <v>0</v>
      </c>
      <c r="V43" s="154">
        <f t="shared" si="25"/>
        <v>0</v>
      </c>
      <c r="W43" s="154">
        <f t="shared" si="25"/>
        <v>0</v>
      </c>
      <c r="X43" s="154">
        <f t="shared" si="25"/>
        <v>0</v>
      </c>
      <c r="Y43" s="154">
        <f t="shared" si="25"/>
        <v>0</v>
      </c>
      <c r="Z43" s="154">
        <f t="shared" si="25"/>
        <v>0</v>
      </c>
      <c r="AA43" s="154">
        <f t="shared" si="25"/>
        <v>0</v>
      </c>
      <c r="AB43" s="304">
        <v>0</v>
      </c>
    </row>
    <row r="44" spans="1:28" s="21" customFormat="1" ht="15" customHeight="1">
      <c r="A44" s="123" t="s">
        <v>276</v>
      </c>
      <c r="B44" s="223" t="s">
        <v>204</v>
      </c>
      <c r="C44" s="112" t="s">
        <v>89</v>
      </c>
      <c r="D44" s="112"/>
      <c r="E44" s="271">
        <f aca="true" t="shared" si="26" ref="E44:AA44">SUM(E45:E45)</f>
        <v>200</v>
      </c>
      <c r="F44" s="271">
        <f t="shared" si="26"/>
        <v>0</v>
      </c>
      <c r="G44" s="271">
        <f t="shared" si="26"/>
        <v>0</v>
      </c>
      <c r="H44" s="271">
        <f t="shared" si="26"/>
        <v>0</v>
      </c>
      <c r="I44" s="271">
        <f t="shared" si="26"/>
        <v>0</v>
      </c>
      <c r="J44" s="271">
        <f t="shared" si="26"/>
        <v>0</v>
      </c>
      <c r="K44" s="271">
        <f t="shared" si="26"/>
        <v>-200</v>
      </c>
      <c r="L44" s="271">
        <f t="shared" si="26"/>
        <v>0</v>
      </c>
      <c r="M44" s="271">
        <f t="shared" si="26"/>
        <v>0</v>
      </c>
      <c r="N44" s="271">
        <f t="shared" si="26"/>
        <v>0</v>
      </c>
      <c r="O44" s="271">
        <f t="shared" si="26"/>
        <v>0</v>
      </c>
      <c r="P44" s="305">
        <v>0</v>
      </c>
      <c r="Q44" s="271">
        <f t="shared" si="26"/>
        <v>0</v>
      </c>
      <c r="R44" s="271">
        <f t="shared" si="26"/>
        <v>0</v>
      </c>
      <c r="S44" s="271">
        <f t="shared" si="26"/>
        <v>0</v>
      </c>
      <c r="T44" s="271">
        <f t="shared" si="26"/>
        <v>0</v>
      </c>
      <c r="U44" s="271">
        <f t="shared" si="26"/>
        <v>0</v>
      </c>
      <c r="V44" s="271">
        <f t="shared" si="26"/>
        <v>0</v>
      </c>
      <c r="W44" s="271">
        <f t="shared" si="26"/>
        <v>0</v>
      </c>
      <c r="X44" s="271">
        <f t="shared" si="26"/>
        <v>0</v>
      </c>
      <c r="Y44" s="271">
        <f t="shared" si="26"/>
        <v>0</v>
      </c>
      <c r="Z44" s="271">
        <f t="shared" si="26"/>
        <v>0</v>
      </c>
      <c r="AA44" s="271">
        <f t="shared" si="26"/>
        <v>0</v>
      </c>
      <c r="AB44" s="305">
        <v>0</v>
      </c>
    </row>
    <row r="45" spans="1:28" s="21" customFormat="1" ht="15" customHeight="1">
      <c r="A45" s="89"/>
      <c r="B45" s="189"/>
      <c r="C45" s="89">
        <v>2</v>
      </c>
      <c r="D45" s="132" t="s">
        <v>348</v>
      </c>
      <c r="E45" s="235">
        <v>200</v>
      </c>
      <c r="F45" s="235">
        <v>0</v>
      </c>
      <c r="G45" s="235">
        <v>0</v>
      </c>
      <c r="H45" s="235">
        <v>0</v>
      </c>
      <c r="I45" s="235">
        <v>0</v>
      </c>
      <c r="J45" s="235">
        <v>0</v>
      </c>
      <c r="K45" s="235">
        <v>-200</v>
      </c>
      <c r="L45" s="235">
        <v>0</v>
      </c>
      <c r="M45" s="235">
        <v>0</v>
      </c>
      <c r="N45" s="235">
        <f>SUM(E45:M45)</f>
        <v>0</v>
      </c>
      <c r="O45" s="235">
        <v>0</v>
      </c>
      <c r="P45" s="310">
        <v>0</v>
      </c>
      <c r="Q45" s="235">
        <v>0</v>
      </c>
      <c r="R45" s="235">
        <v>0</v>
      </c>
      <c r="S45" s="235">
        <v>0</v>
      </c>
      <c r="T45" s="235">
        <v>0</v>
      </c>
      <c r="U45" s="235">
        <v>0</v>
      </c>
      <c r="V45" s="235">
        <v>0</v>
      </c>
      <c r="W45" s="235">
        <v>0</v>
      </c>
      <c r="X45" s="235">
        <v>0</v>
      </c>
      <c r="Y45" s="235">
        <v>0</v>
      </c>
      <c r="Z45" s="235">
        <f>SUM(Q45:Y45)</f>
        <v>0</v>
      </c>
      <c r="AA45" s="235">
        <v>0</v>
      </c>
      <c r="AB45" s="310">
        <v>0</v>
      </c>
    </row>
    <row r="46" spans="1:28" ht="15" customHeight="1">
      <c r="A46" s="151">
        <v>10</v>
      </c>
      <c r="B46" s="152" t="s">
        <v>388</v>
      </c>
      <c r="C46" s="153"/>
      <c r="D46" s="153"/>
      <c r="E46" s="154">
        <f aca="true" t="shared" si="27" ref="E46:AA46">E47</f>
        <v>0</v>
      </c>
      <c r="F46" s="154">
        <f t="shared" si="27"/>
        <v>0</v>
      </c>
      <c r="G46" s="154">
        <f t="shared" si="27"/>
        <v>0</v>
      </c>
      <c r="H46" s="154">
        <f t="shared" si="27"/>
        <v>0</v>
      </c>
      <c r="I46" s="154">
        <f t="shared" si="27"/>
        <v>0</v>
      </c>
      <c r="J46" s="154">
        <f t="shared" si="27"/>
        <v>0</v>
      </c>
      <c r="K46" s="154">
        <f t="shared" si="27"/>
        <v>0</v>
      </c>
      <c r="L46" s="154">
        <f t="shared" si="27"/>
        <v>0</v>
      </c>
      <c r="M46" s="154">
        <f t="shared" si="27"/>
        <v>0</v>
      </c>
      <c r="N46" s="154">
        <f t="shared" si="27"/>
        <v>0</v>
      </c>
      <c r="O46" s="154">
        <f t="shared" si="27"/>
        <v>0</v>
      </c>
      <c r="P46" s="304">
        <v>0</v>
      </c>
      <c r="Q46" s="154">
        <f t="shared" si="27"/>
        <v>0</v>
      </c>
      <c r="R46" s="154">
        <f t="shared" si="27"/>
        <v>0</v>
      </c>
      <c r="S46" s="154">
        <f t="shared" si="27"/>
        <v>0</v>
      </c>
      <c r="T46" s="154">
        <f t="shared" si="27"/>
        <v>0</v>
      </c>
      <c r="U46" s="154">
        <f t="shared" si="27"/>
        <v>0</v>
      </c>
      <c r="V46" s="154">
        <f t="shared" si="27"/>
        <v>0</v>
      </c>
      <c r="W46" s="154">
        <f t="shared" si="27"/>
        <v>0</v>
      </c>
      <c r="X46" s="154">
        <f t="shared" si="27"/>
        <v>0</v>
      </c>
      <c r="Y46" s="154">
        <f t="shared" si="27"/>
        <v>0</v>
      </c>
      <c r="Z46" s="154">
        <f t="shared" si="27"/>
        <v>0</v>
      </c>
      <c r="AA46" s="154">
        <f t="shared" si="27"/>
        <v>0</v>
      </c>
      <c r="AB46" s="304">
        <v>0</v>
      </c>
    </row>
    <row r="47" spans="1:28" ht="15" customHeight="1">
      <c r="A47" s="123" t="s">
        <v>389</v>
      </c>
      <c r="B47" s="223" t="s">
        <v>245</v>
      </c>
      <c r="C47" s="365" t="s">
        <v>390</v>
      </c>
      <c r="D47" s="366"/>
      <c r="E47" s="271">
        <f aca="true" t="shared" si="28" ref="E47:AA47">SUM(E48:E48)</f>
        <v>0</v>
      </c>
      <c r="F47" s="271">
        <f t="shared" si="28"/>
        <v>0</v>
      </c>
      <c r="G47" s="271">
        <f t="shared" si="28"/>
        <v>0</v>
      </c>
      <c r="H47" s="271">
        <f t="shared" si="28"/>
        <v>0</v>
      </c>
      <c r="I47" s="271">
        <f t="shared" si="28"/>
        <v>0</v>
      </c>
      <c r="J47" s="271">
        <f t="shared" si="28"/>
        <v>0</v>
      </c>
      <c r="K47" s="271">
        <f t="shared" si="28"/>
        <v>0</v>
      </c>
      <c r="L47" s="271">
        <f t="shared" si="28"/>
        <v>0</v>
      </c>
      <c r="M47" s="271">
        <f t="shared" si="28"/>
        <v>0</v>
      </c>
      <c r="N47" s="271">
        <f t="shared" si="28"/>
        <v>0</v>
      </c>
      <c r="O47" s="271">
        <f t="shared" si="28"/>
        <v>0</v>
      </c>
      <c r="P47" s="305">
        <v>0</v>
      </c>
      <c r="Q47" s="271">
        <f t="shared" si="28"/>
        <v>0</v>
      </c>
      <c r="R47" s="271">
        <f t="shared" si="28"/>
        <v>0</v>
      </c>
      <c r="S47" s="271">
        <f t="shared" si="28"/>
        <v>0</v>
      </c>
      <c r="T47" s="271">
        <f t="shared" si="28"/>
        <v>0</v>
      </c>
      <c r="U47" s="271">
        <f t="shared" si="28"/>
        <v>0</v>
      </c>
      <c r="V47" s="271">
        <f t="shared" si="28"/>
        <v>0</v>
      </c>
      <c r="W47" s="271">
        <f t="shared" si="28"/>
        <v>0</v>
      </c>
      <c r="X47" s="271">
        <f t="shared" si="28"/>
        <v>0</v>
      </c>
      <c r="Y47" s="271">
        <f t="shared" si="28"/>
        <v>0</v>
      </c>
      <c r="Z47" s="271">
        <f t="shared" si="28"/>
        <v>0</v>
      </c>
      <c r="AA47" s="271">
        <f t="shared" si="28"/>
        <v>0</v>
      </c>
      <c r="AB47" s="305">
        <v>0</v>
      </c>
    </row>
    <row r="48" spans="1:28" ht="15" customHeight="1">
      <c r="A48" s="217"/>
      <c r="B48" s="193"/>
      <c r="C48" s="217">
        <v>1</v>
      </c>
      <c r="D48" s="129" t="s">
        <v>391</v>
      </c>
      <c r="E48" s="235">
        <v>0</v>
      </c>
      <c r="F48" s="235">
        <v>0</v>
      </c>
      <c r="G48" s="235">
        <v>0</v>
      </c>
      <c r="H48" s="235">
        <v>0</v>
      </c>
      <c r="I48" s="235">
        <v>0</v>
      </c>
      <c r="J48" s="235">
        <v>0</v>
      </c>
      <c r="K48" s="235">
        <v>0</v>
      </c>
      <c r="L48" s="235">
        <v>0</v>
      </c>
      <c r="M48" s="235">
        <v>0</v>
      </c>
      <c r="N48" s="235">
        <f>SUM(E48:M48)</f>
        <v>0</v>
      </c>
      <c r="O48" s="235">
        <v>0</v>
      </c>
      <c r="P48" s="310">
        <v>0</v>
      </c>
      <c r="Q48" s="235">
        <v>0</v>
      </c>
      <c r="R48" s="235">
        <v>0</v>
      </c>
      <c r="S48" s="235">
        <v>0</v>
      </c>
      <c r="T48" s="235">
        <v>0</v>
      </c>
      <c r="U48" s="235">
        <v>0</v>
      </c>
      <c r="V48" s="235">
        <v>0</v>
      </c>
      <c r="W48" s="235">
        <v>0</v>
      </c>
      <c r="X48" s="235">
        <v>0</v>
      </c>
      <c r="Y48" s="235">
        <v>0</v>
      </c>
      <c r="Z48" s="235">
        <f>SUM(Q48:Y48)</f>
        <v>0</v>
      </c>
      <c r="AA48" s="235">
        <v>0</v>
      </c>
      <c r="AB48" s="310">
        <v>0</v>
      </c>
    </row>
    <row r="49" spans="14:27" ht="12.75"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</row>
    <row r="50" spans="1:25" ht="12.75">
      <c r="A50" s="35"/>
      <c r="D50" s="34"/>
      <c r="Q50" s="21"/>
      <c r="R50" s="21"/>
      <c r="S50" s="21"/>
      <c r="T50" s="21"/>
      <c r="U50" s="21"/>
      <c r="V50" s="21"/>
      <c r="W50" s="21"/>
      <c r="X50" s="21"/>
      <c r="Y50" s="21"/>
    </row>
    <row r="51" ht="12.75">
      <c r="D51" s="34"/>
    </row>
    <row r="52" ht="12.75">
      <c r="D52" s="17"/>
    </row>
    <row r="53" spans="1:26" ht="12.75">
      <c r="A53"/>
      <c r="D53" s="17"/>
      <c r="N53" s="34"/>
      <c r="O53" s="34"/>
      <c r="P53" s="34"/>
      <c r="Z53" s="21"/>
    </row>
    <row r="54" spans="1:16" ht="12.75">
      <c r="A54"/>
      <c r="D54" s="17"/>
      <c r="N54" s="30"/>
      <c r="O54" s="30"/>
      <c r="P54" s="30"/>
    </row>
    <row r="60" spans="1:29" ht="12.75">
      <c r="A60"/>
      <c r="AC60" s="33"/>
    </row>
  </sheetData>
  <sheetProtection/>
  <mergeCells count="42">
    <mergeCell ref="I5:I6"/>
    <mergeCell ref="B36:D36"/>
    <mergeCell ref="C21:C22"/>
    <mergeCell ref="Q5:Q6"/>
    <mergeCell ref="C47:D47"/>
    <mergeCell ref="C13:C14"/>
    <mergeCell ref="M5:M6"/>
    <mergeCell ref="C33:D33"/>
    <mergeCell ref="C27:D27"/>
    <mergeCell ref="C40:C42"/>
    <mergeCell ref="E5:E6"/>
    <mergeCell ref="C5:C6"/>
    <mergeCell ref="K5:K6"/>
    <mergeCell ref="W5:W6"/>
    <mergeCell ref="A5:A6"/>
    <mergeCell ref="C39:D39"/>
    <mergeCell ref="G5:G6"/>
    <mergeCell ref="S5:S6"/>
    <mergeCell ref="H5:H6"/>
    <mergeCell ref="T5:T6"/>
    <mergeCell ref="C17:D17"/>
    <mergeCell ref="C30:D30"/>
    <mergeCell ref="X5:X6"/>
    <mergeCell ref="L5:L6"/>
    <mergeCell ref="C9:D9"/>
    <mergeCell ref="D5:D6"/>
    <mergeCell ref="J5:J6"/>
    <mergeCell ref="Q4:AB4"/>
    <mergeCell ref="R5:R6"/>
    <mergeCell ref="U5:U6"/>
    <mergeCell ref="V5:V6"/>
    <mergeCell ref="P5:P6"/>
    <mergeCell ref="Z5:Z6"/>
    <mergeCell ref="N5:N6"/>
    <mergeCell ref="A3:AB3"/>
    <mergeCell ref="Y5:Y6"/>
    <mergeCell ref="O5:O6"/>
    <mergeCell ref="E4:P4"/>
    <mergeCell ref="F5:F6"/>
    <mergeCell ref="B5:B6"/>
    <mergeCell ref="AA5:AA6"/>
    <mergeCell ref="AB5:AB6"/>
  </mergeCells>
  <printOptions horizontalCentered="1"/>
  <pageMargins left="0.7874015748031497" right="0.7874015748031497" top="0.984251968503937" bottom="0.8661417322834646" header="0.5118110236220472" footer="0.5118110236220472"/>
  <pageSetup firstPageNumber="4" useFirstPageNumber="1"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view="pageBreakPreview" zoomScaleSheetLayoutView="100" zoomScalePageLayoutView="0" workbookViewId="0" topLeftCell="A1">
      <selection activeCell="Z2" sqref="Z2"/>
    </sheetView>
  </sheetViews>
  <sheetFormatPr defaultColWidth="9.140625" defaultRowHeight="12.75"/>
  <cols>
    <col min="1" max="1" width="4.140625" style="1" customWidth="1"/>
    <col min="2" max="2" width="8.421875" style="0" customWidth="1"/>
    <col min="3" max="3" width="2.28125" style="0" customWidth="1"/>
    <col min="4" max="4" width="31.8515625" style="0" customWidth="1"/>
    <col min="5" max="5" width="11.421875" style="0" customWidth="1"/>
    <col min="6" max="12" width="10.7109375" style="0" hidden="1" customWidth="1"/>
    <col min="13" max="13" width="10.8515625" style="0" hidden="1" customWidth="1"/>
    <col min="14" max="15" width="11.57421875" style="0" customWidth="1"/>
    <col min="16" max="16" width="8.00390625" style="0" customWidth="1"/>
    <col min="17" max="17" width="11.421875" style="0" customWidth="1"/>
    <col min="18" max="24" width="10.421875" style="0" hidden="1" customWidth="1"/>
    <col min="25" max="25" width="9.8515625" style="0" hidden="1" customWidth="1"/>
    <col min="26" max="26" width="10.8515625" style="0" customWidth="1"/>
    <col min="27" max="27" width="10.57421875" style="0" customWidth="1"/>
    <col min="28" max="28" width="8.421875" style="0" customWidth="1"/>
  </cols>
  <sheetData>
    <row r="1" spans="1:26" ht="14.25">
      <c r="A1" s="212" t="s">
        <v>353</v>
      </c>
      <c r="B1" s="213"/>
      <c r="C1" s="213"/>
      <c r="D1" s="211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12.75" customHeight="1">
      <c r="A2" s="212"/>
      <c r="B2" s="213"/>
      <c r="C2" s="213"/>
      <c r="D2" s="211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</row>
    <row r="3" spans="1:28" ht="13.5" customHeight="1">
      <c r="A3" s="344" t="s">
        <v>409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8"/>
    </row>
    <row r="4" spans="1:28" ht="18.75" customHeight="1">
      <c r="A4" s="298"/>
      <c r="B4" s="299"/>
      <c r="C4" s="299"/>
      <c r="D4" s="300"/>
      <c r="E4" s="350" t="s">
        <v>30</v>
      </c>
      <c r="F4" s="351"/>
      <c r="G4" s="351"/>
      <c r="H4" s="351"/>
      <c r="I4" s="351"/>
      <c r="J4" s="351"/>
      <c r="K4" s="351"/>
      <c r="L4" s="351"/>
      <c r="M4" s="351"/>
      <c r="N4" s="352"/>
      <c r="O4" s="352"/>
      <c r="P4" s="353"/>
      <c r="Q4" s="358" t="s">
        <v>29</v>
      </c>
      <c r="R4" s="359"/>
      <c r="S4" s="359"/>
      <c r="T4" s="359"/>
      <c r="U4" s="359"/>
      <c r="V4" s="359"/>
      <c r="W4" s="359"/>
      <c r="X4" s="359"/>
      <c r="Y4" s="359"/>
      <c r="Z4" s="360"/>
      <c r="AA4" s="361"/>
      <c r="AB4" s="362"/>
    </row>
    <row r="5" spans="1:28" ht="27.75" customHeight="1">
      <c r="A5" s="363" t="s">
        <v>193</v>
      </c>
      <c r="B5" s="354" t="s">
        <v>161</v>
      </c>
      <c r="C5" s="374"/>
      <c r="D5" s="357" t="s">
        <v>162</v>
      </c>
      <c r="E5" s="343" t="s">
        <v>368</v>
      </c>
      <c r="F5" s="343" t="s">
        <v>421</v>
      </c>
      <c r="G5" s="343" t="s">
        <v>402</v>
      </c>
      <c r="H5" s="343" t="s">
        <v>430</v>
      </c>
      <c r="I5" s="343" t="s">
        <v>439</v>
      </c>
      <c r="J5" s="343" t="s">
        <v>447</v>
      </c>
      <c r="K5" s="343" t="s">
        <v>456</v>
      </c>
      <c r="L5" s="343" t="s">
        <v>462</v>
      </c>
      <c r="M5" s="343" t="s">
        <v>466</v>
      </c>
      <c r="N5" s="343" t="s">
        <v>369</v>
      </c>
      <c r="O5" s="348" t="s">
        <v>452</v>
      </c>
      <c r="P5" s="348" t="s">
        <v>379</v>
      </c>
      <c r="Q5" s="343" t="s">
        <v>368</v>
      </c>
      <c r="R5" s="343" t="s">
        <v>421</v>
      </c>
      <c r="S5" s="343" t="s">
        <v>402</v>
      </c>
      <c r="T5" s="343" t="s">
        <v>430</v>
      </c>
      <c r="U5" s="343" t="s">
        <v>439</v>
      </c>
      <c r="V5" s="343" t="s">
        <v>447</v>
      </c>
      <c r="W5" s="343" t="s">
        <v>456</v>
      </c>
      <c r="X5" s="343" t="s">
        <v>462</v>
      </c>
      <c r="Y5" s="343" t="s">
        <v>466</v>
      </c>
      <c r="Z5" s="343" t="s">
        <v>369</v>
      </c>
      <c r="AA5" s="348" t="s">
        <v>452</v>
      </c>
      <c r="AB5" s="348" t="s">
        <v>379</v>
      </c>
    </row>
    <row r="6" spans="1:28" ht="27.75" customHeight="1">
      <c r="A6" s="364"/>
      <c r="B6" s="354"/>
      <c r="C6" s="374"/>
      <c r="D6" s="357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9"/>
      <c r="P6" s="349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9"/>
      <c r="AB6" s="349"/>
    </row>
    <row r="7" spans="1:28" ht="15" customHeight="1">
      <c r="A7" s="97" t="s">
        <v>361</v>
      </c>
      <c r="B7" s="98"/>
      <c r="C7" s="215"/>
      <c r="D7" s="215"/>
      <c r="E7" s="163">
        <f aca="true" t="shared" si="0" ref="E7:O7">E8+E11</f>
        <v>100</v>
      </c>
      <c r="F7" s="163">
        <f t="shared" si="0"/>
        <v>0</v>
      </c>
      <c r="G7" s="163">
        <f t="shared" si="0"/>
        <v>0</v>
      </c>
      <c r="H7" s="163">
        <f>H8+H11</f>
        <v>0</v>
      </c>
      <c r="I7" s="163">
        <f>I8+I11</f>
        <v>135</v>
      </c>
      <c r="J7" s="163">
        <f>J8+J11</f>
        <v>0</v>
      </c>
      <c r="K7" s="163">
        <f>K8+K11</f>
        <v>0</v>
      </c>
      <c r="L7" s="163">
        <f>L8+L11</f>
        <v>0</v>
      </c>
      <c r="M7" s="163">
        <f t="shared" si="0"/>
        <v>0</v>
      </c>
      <c r="N7" s="163">
        <f t="shared" si="0"/>
        <v>235</v>
      </c>
      <c r="O7" s="163">
        <f t="shared" si="0"/>
        <v>235</v>
      </c>
      <c r="P7" s="309">
        <f>SUM(O7/N7)</f>
        <v>1</v>
      </c>
      <c r="Q7" s="163">
        <f aca="true" t="shared" si="1" ref="Q7:AA7">Q8+Q11</f>
        <v>0</v>
      </c>
      <c r="R7" s="163">
        <f t="shared" si="1"/>
        <v>0</v>
      </c>
      <c r="S7" s="163">
        <f t="shared" si="1"/>
        <v>0</v>
      </c>
      <c r="T7" s="163">
        <f>T8+T11</f>
        <v>0</v>
      </c>
      <c r="U7" s="163">
        <f>U8+U11</f>
        <v>0</v>
      </c>
      <c r="V7" s="163">
        <f>V8+V11</f>
        <v>0</v>
      </c>
      <c r="W7" s="163">
        <f>W8+W11</f>
        <v>0</v>
      </c>
      <c r="X7" s="163">
        <f>X8+X11</f>
        <v>0</v>
      </c>
      <c r="Y7" s="163">
        <f t="shared" si="1"/>
        <v>0</v>
      </c>
      <c r="Z7" s="163">
        <f t="shared" si="1"/>
        <v>0</v>
      </c>
      <c r="AA7" s="163">
        <f t="shared" si="1"/>
        <v>0</v>
      </c>
      <c r="AB7" s="309">
        <v>0</v>
      </c>
    </row>
    <row r="8" spans="1:28" ht="15" customHeight="1">
      <c r="A8" s="151">
        <v>1</v>
      </c>
      <c r="B8" s="152" t="s">
        <v>104</v>
      </c>
      <c r="C8" s="153"/>
      <c r="D8" s="153"/>
      <c r="E8" s="154">
        <f aca="true" t="shared" si="2" ref="E8:AA8">E9</f>
        <v>100</v>
      </c>
      <c r="F8" s="154">
        <f t="shared" si="2"/>
        <v>0</v>
      </c>
      <c r="G8" s="154">
        <f t="shared" si="2"/>
        <v>0</v>
      </c>
      <c r="H8" s="154">
        <f t="shared" si="2"/>
        <v>0</v>
      </c>
      <c r="I8" s="154">
        <f t="shared" si="2"/>
        <v>135</v>
      </c>
      <c r="J8" s="154">
        <f t="shared" si="2"/>
        <v>0</v>
      </c>
      <c r="K8" s="154">
        <f t="shared" si="2"/>
        <v>0</v>
      </c>
      <c r="L8" s="154">
        <f t="shared" si="2"/>
        <v>0</v>
      </c>
      <c r="M8" s="154">
        <f t="shared" si="2"/>
        <v>0</v>
      </c>
      <c r="N8" s="154">
        <f t="shared" si="2"/>
        <v>235</v>
      </c>
      <c r="O8" s="154">
        <f t="shared" si="2"/>
        <v>235</v>
      </c>
      <c r="P8" s="304">
        <f>SUM(O8/N8)</f>
        <v>1</v>
      </c>
      <c r="Q8" s="154">
        <f t="shared" si="2"/>
        <v>0</v>
      </c>
      <c r="R8" s="154">
        <f t="shared" si="2"/>
        <v>0</v>
      </c>
      <c r="S8" s="154">
        <f t="shared" si="2"/>
        <v>0</v>
      </c>
      <c r="T8" s="154">
        <f t="shared" si="2"/>
        <v>0</v>
      </c>
      <c r="U8" s="154">
        <f t="shared" si="2"/>
        <v>0</v>
      </c>
      <c r="V8" s="154">
        <f t="shared" si="2"/>
        <v>0</v>
      </c>
      <c r="W8" s="154">
        <f t="shared" si="2"/>
        <v>0</v>
      </c>
      <c r="X8" s="154">
        <f t="shared" si="2"/>
        <v>0</v>
      </c>
      <c r="Y8" s="154">
        <f t="shared" si="2"/>
        <v>0</v>
      </c>
      <c r="Z8" s="154">
        <f t="shared" si="2"/>
        <v>0</v>
      </c>
      <c r="AA8" s="154">
        <f t="shared" si="2"/>
        <v>0</v>
      </c>
      <c r="AB8" s="304">
        <v>0</v>
      </c>
    </row>
    <row r="9" spans="1:28" ht="15" customHeight="1">
      <c r="A9" s="90" t="s">
        <v>274</v>
      </c>
      <c r="B9" s="88" t="s">
        <v>208</v>
      </c>
      <c r="C9" s="376" t="s">
        <v>12</v>
      </c>
      <c r="D9" s="367"/>
      <c r="E9" s="121">
        <f aca="true" t="shared" si="3" ref="E9:AA9">SUM(E10)</f>
        <v>100</v>
      </c>
      <c r="F9" s="121">
        <f t="shared" si="3"/>
        <v>0</v>
      </c>
      <c r="G9" s="121">
        <f t="shared" si="3"/>
        <v>0</v>
      </c>
      <c r="H9" s="121">
        <f t="shared" si="3"/>
        <v>0</v>
      </c>
      <c r="I9" s="121">
        <f t="shared" si="3"/>
        <v>135</v>
      </c>
      <c r="J9" s="121">
        <f t="shared" si="3"/>
        <v>0</v>
      </c>
      <c r="K9" s="121">
        <f t="shared" si="3"/>
        <v>0</v>
      </c>
      <c r="L9" s="121">
        <f t="shared" si="3"/>
        <v>0</v>
      </c>
      <c r="M9" s="121">
        <f t="shared" si="3"/>
        <v>0</v>
      </c>
      <c r="N9" s="121">
        <f t="shared" si="3"/>
        <v>235</v>
      </c>
      <c r="O9" s="121">
        <f t="shared" si="3"/>
        <v>235</v>
      </c>
      <c r="P9" s="305">
        <f>SUM(O9/N9)</f>
        <v>1</v>
      </c>
      <c r="Q9" s="121">
        <f t="shared" si="3"/>
        <v>0</v>
      </c>
      <c r="R9" s="121">
        <f t="shared" si="3"/>
        <v>0</v>
      </c>
      <c r="S9" s="121">
        <f t="shared" si="3"/>
        <v>0</v>
      </c>
      <c r="T9" s="121">
        <f t="shared" si="3"/>
        <v>0</v>
      </c>
      <c r="U9" s="121">
        <f t="shared" si="3"/>
        <v>0</v>
      </c>
      <c r="V9" s="121">
        <f t="shared" si="3"/>
        <v>0</v>
      </c>
      <c r="W9" s="121">
        <f t="shared" si="3"/>
        <v>0</v>
      </c>
      <c r="X9" s="121">
        <f t="shared" si="3"/>
        <v>0</v>
      </c>
      <c r="Y9" s="121">
        <f t="shared" si="3"/>
        <v>0</v>
      </c>
      <c r="Z9" s="121">
        <f t="shared" si="3"/>
        <v>0</v>
      </c>
      <c r="AA9" s="121">
        <f t="shared" si="3"/>
        <v>0</v>
      </c>
      <c r="AB9" s="305">
        <v>0</v>
      </c>
    </row>
    <row r="10" spans="1:28" ht="15" customHeight="1">
      <c r="A10" s="89"/>
      <c r="B10" s="113"/>
      <c r="C10" s="79" t="s">
        <v>24</v>
      </c>
      <c r="D10" s="114" t="s">
        <v>232</v>
      </c>
      <c r="E10" s="101">
        <v>100</v>
      </c>
      <c r="F10" s="101">
        <v>0</v>
      </c>
      <c r="G10" s="101">
        <v>0</v>
      </c>
      <c r="H10" s="101">
        <v>0</v>
      </c>
      <c r="I10" s="101">
        <v>135</v>
      </c>
      <c r="J10" s="101">
        <v>0</v>
      </c>
      <c r="K10" s="101">
        <v>0</v>
      </c>
      <c r="L10" s="101">
        <v>0</v>
      </c>
      <c r="M10" s="101">
        <v>0</v>
      </c>
      <c r="N10" s="101">
        <f>SUM(E10:M10)</f>
        <v>235</v>
      </c>
      <c r="O10" s="101">
        <v>235</v>
      </c>
      <c r="P10" s="310">
        <f>SUM(O10/N10)</f>
        <v>1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v>0</v>
      </c>
      <c r="W10" s="101">
        <v>0</v>
      </c>
      <c r="X10" s="101">
        <v>0</v>
      </c>
      <c r="Y10" s="101">
        <v>0</v>
      </c>
      <c r="Z10" s="101">
        <f>SUM(Q10:Y10)</f>
        <v>0</v>
      </c>
      <c r="AA10" s="101">
        <v>0</v>
      </c>
      <c r="AB10" s="310">
        <v>0</v>
      </c>
    </row>
    <row r="11" spans="1:28" ht="15" customHeight="1">
      <c r="A11" s="151">
        <v>2</v>
      </c>
      <c r="B11" s="152" t="s">
        <v>197</v>
      </c>
      <c r="C11" s="153"/>
      <c r="D11" s="153"/>
      <c r="E11" s="152">
        <f aca="true" t="shared" si="4" ref="E11:AA12">E12</f>
        <v>0</v>
      </c>
      <c r="F11" s="152">
        <f t="shared" si="4"/>
        <v>0</v>
      </c>
      <c r="G11" s="152">
        <f t="shared" si="4"/>
        <v>0</v>
      </c>
      <c r="H11" s="152">
        <f t="shared" si="4"/>
        <v>0</v>
      </c>
      <c r="I11" s="152">
        <f t="shared" si="4"/>
        <v>0</v>
      </c>
      <c r="J11" s="152">
        <f t="shared" si="4"/>
        <v>0</v>
      </c>
      <c r="K11" s="152">
        <f t="shared" si="4"/>
        <v>0</v>
      </c>
      <c r="L11" s="152">
        <f t="shared" si="4"/>
        <v>0</v>
      </c>
      <c r="M11" s="152">
        <f t="shared" si="4"/>
        <v>0</v>
      </c>
      <c r="N11" s="152">
        <f t="shared" si="4"/>
        <v>0</v>
      </c>
      <c r="O11" s="152">
        <f t="shared" si="4"/>
        <v>0</v>
      </c>
      <c r="P11" s="304">
        <v>0</v>
      </c>
      <c r="Q11" s="152">
        <f t="shared" si="4"/>
        <v>0</v>
      </c>
      <c r="R11" s="152">
        <f t="shared" si="4"/>
        <v>0</v>
      </c>
      <c r="S11" s="152">
        <f t="shared" si="4"/>
        <v>0</v>
      </c>
      <c r="T11" s="152">
        <f t="shared" si="4"/>
        <v>0</v>
      </c>
      <c r="U11" s="152">
        <f t="shared" si="4"/>
        <v>0</v>
      </c>
      <c r="V11" s="152">
        <f t="shared" si="4"/>
        <v>0</v>
      </c>
      <c r="W11" s="152">
        <f t="shared" si="4"/>
        <v>0</v>
      </c>
      <c r="X11" s="152">
        <f t="shared" si="4"/>
        <v>0</v>
      </c>
      <c r="Y11" s="152">
        <f t="shared" si="4"/>
        <v>0</v>
      </c>
      <c r="Z11" s="152">
        <f t="shared" si="4"/>
        <v>0</v>
      </c>
      <c r="AA11" s="152">
        <f t="shared" si="4"/>
        <v>0</v>
      </c>
      <c r="AB11" s="304">
        <v>0</v>
      </c>
    </row>
    <row r="12" spans="1:28" ht="15" customHeight="1">
      <c r="A12" s="90" t="s">
        <v>275</v>
      </c>
      <c r="B12" s="88" t="s">
        <v>208</v>
      </c>
      <c r="C12" s="376" t="s">
        <v>12</v>
      </c>
      <c r="D12" s="367"/>
      <c r="E12" s="171">
        <f t="shared" si="4"/>
        <v>0</v>
      </c>
      <c r="F12" s="171">
        <f t="shared" si="4"/>
        <v>0</v>
      </c>
      <c r="G12" s="171">
        <f t="shared" si="4"/>
        <v>0</v>
      </c>
      <c r="H12" s="171">
        <f t="shared" si="4"/>
        <v>0</v>
      </c>
      <c r="I12" s="171">
        <f t="shared" si="4"/>
        <v>0</v>
      </c>
      <c r="J12" s="171">
        <f t="shared" si="4"/>
        <v>0</v>
      </c>
      <c r="K12" s="171">
        <f t="shared" si="4"/>
        <v>0</v>
      </c>
      <c r="L12" s="171">
        <f t="shared" si="4"/>
        <v>0</v>
      </c>
      <c r="M12" s="171">
        <f t="shared" si="4"/>
        <v>0</v>
      </c>
      <c r="N12" s="171">
        <f t="shared" si="4"/>
        <v>0</v>
      </c>
      <c r="O12" s="171">
        <f t="shared" si="4"/>
        <v>0</v>
      </c>
      <c r="P12" s="305">
        <v>0</v>
      </c>
      <c r="Q12" s="171">
        <f t="shared" si="4"/>
        <v>0</v>
      </c>
      <c r="R12" s="171">
        <f t="shared" si="4"/>
        <v>0</v>
      </c>
      <c r="S12" s="171">
        <f t="shared" si="4"/>
        <v>0</v>
      </c>
      <c r="T12" s="171">
        <f t="shared" si="4"/>
        <v>0</v>
      </c>
      <c r="U12" s="171">
        <f t="shared" si="4"/>
        <v>0</v>
      </c>
      <c r="V12" s="171">
        <f t="shared" si="4"/>
        <v>0</v>
      </c>
      <c r="W12" s="171">
        <f t="shared" si="4"/>
        <v>0</v>
      </c>
      <c r="X12" s="171">
        <f t="shared" si="4"/>
        <v>0</v>
      </c>
      <c r="Y12" s="171">
        <f t="shared" si="4"/>
        <v>0</v>
      </c>
      <c r="Z12" s="171">
        <f t="shared" si="4"/>
        <v>0</v>
      </c>
      <c r="AA12" s="171">
        <f t="shared" si="4"/>
        <v>0</v>
      </c>
      <c r="AB12" s="305">
        <v>0</v>
      </c>
    </row>
    <row r="13" spans="1:28" ht="15" customHeight="1">
      <c r="A13" s="89"/>
      <c r="B13" s="113"/>
      <c r="C13" s="79" t="s">
        <v>24</v>
      </c>
      <c r="D13" s="130" t="s">
        <v>309</v>
      </c>
      <c r="E13" s="101">
        <v>0</v>
      </c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1">
        <f>SUM(E13:M13)</f>
        <v>0</v>
      </c>
      <c r="O13" s="101">
        <v>0</v>
      </c>
      <c r="P13" s="310">
        <v>0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v>0</v>
      </c>
      <c r="W13" s="101">
        <v>0</v>
      </c>
      <c r="X13" s="101">
        <v>0</v>
      </c>
      <c r="Y13" s="101">
        <v>0</v>
      </c>
      <c r="Z13" s="101">
        <f>SUM(Q13:Y13)</f>
        <v>0</v>
      </c>
      <c r="AA13" s="101">
        <v>0</v>
      </c>
      <c r="AB13" s="310">
        <v>0</v>
      </c>
    </row>
    <row r="14" spans="14:26" ht="12.75"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ht="12.75">
      <c r="D15" s="34"/>
    </row>
    <row r="16" spans="4:26" ht="12.75">
      <c r="D16" s="34"/>
      <c r="Z16" s="33"/>
    </row>
    <row r="17" spans="4:26" ht="12.75">
      <c r="D17" s="17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4:26" ht="12.75">
      <c r="D18" s="17"/>
      <c r="N18" s="30"/>
      <c r="O18" s="30"/>
      <c r="P18" s="30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4:26" ht="12.75">
      <c r="D19" s="17"/>
      <c r="N19" s="30"/>
      <c r="O19" s="30"/>
      <c r="P19" s="30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7:26" ht="12.75"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58" spans="26:28" ht="12.75">
      <c r="Z58">
        <v>0</v>
      </c>
      <c r="AB58">
        <v>0</v>
      </c>
    </row>
    <row r="59" spans="26:28" ht="12.75">
      <c r="Z59">
        <v>0</v>
      </c>
      <c r="AB59">
        <v>0</v>
      </c>
    </row>
    <row r="69" ht="12.75">
      <c r="D69" t="s">
        <v>240</v>
      </c>
    </row>
  </sheetData>
  <sheetProtection/>
  <mergeCells count="33">
    <mergeCell ref="A5:A6"/>
    <mergeCell ref="O5:O6"/>
    <mergeCell ref="R5:R6"/>
    <mergeCell ref="H5:H6"/>
    <mergeCell ref="T5:T6"/>
    <mergeCell ref="P5:P6"/>
    <mergeCell ref="C12:D12"/>
    <mergeCell ref="C9:D9"/>
    <mergeCell ref="E5:E6"/>
    <mergeCell ref="I5:I6"/>
    <mergeCell ref="A3:AB3"/>
    <mergeCell ref="C5:C6"/>
    <mergeCell ref="D5:D6"/>
    <mergeCell ref="N5:N6"/>
    <mergeCell ref="M5:M6"/>
    <mergeCell ref="B5:B6"/>
    <mergeCell ref="E4:P4"/>
    <mergeCell ref="L5:L6"/>
    <mergeCell ref="X5:X6"/>
    <mergeCell ref="Q4:AB4"/>
    <mergeCell ref="F5:F6"/>
    <mergeCell ref="Q5:Q6"/>
    <mergeCell ref="AB5:AB6"/>
    <mergeCell ref="U5:U6"/>
    <mergeCell ref="Z5:Z6"/>
    <mergeCell ref="G5:G6"/>
    <mergeCell ref="W5:W6"/>
    <mergeCell ref="Y5:Y6"/>
    <mergeCell ref="AA5:AA6"/>
    <mergeCell ref="V5:V6"/>
    <mergeCell ref="J5:J6"/>
    <mergeCell ref="K5:K6"/>
    <mergeCell ref="S5:S6"/>
  </mergeCells>
  <printOptions horizontalCentered="1"/>
  <pageMargins left="0.7874015748031497" right="0.7874015748031497" top="0.984251968503937" bottom="0.8661417322834646" header="0.5118110236220472" footer="0.5118110236220472"/>
  <pageSetup firstPageNumber="6" useFirstPageNumber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7"/>
  <sheetViews>
    <sheetView view="pageBreakPreview" zoomScaleSheetLayoutView="100" zoomScalePageLayoutView="20" workbookViewId="0" topLeftCell="A7">
      <selection activeCell="Z2" sqref="Z2"/>
    </sheetView>
  </sheetViews>
  <sheetFormatPr defaultColWidth="9.140625" defaultRowHeight="12.75"/>
  <cols>
    <col min="1" max="1" width="4.28125" style="43" customWidth="1"/>
    <col min="2" max="2" width="8.57421875" style="43" customWidth="1"/>
    <col min="3" max="3" width="3.140625" style="43" customWidth="1"/>
    <col min="4" max="4" width="59.00390625" style="43" customWidth="1"/>
    <col min="5" max="5" width="10.8515625" style="43" customWidth="1"/>
    <col min="6" max="12" width="10.57421875" style="43" hidden="1" customWidth="1"/>
    <col min="13" max="13" width="10.421875" style="43" hidden="1" customWidth="1"/>
    <col min="14" max="15" width="10.7109375" style="43" customWidth="1"/>
    <col min="16" max="16" width="8.00390625" style="43" customWidth="1"/>
    <col min="17" max="17" width="11.140625" style="43" customWidth="1"/>
    <col min="18" max="24" width="10.00390625" style="43" hidden="1" customWidth="1"/>
    <col min="25" max="25" width="10.57421875" style="43" hidden="1" customWidth="1"/>
    <col min="26" max="26" width="10.8515625" style="43" customWidth="1"/>
    <col min="27" max="27" width="10.28125" style="43" customWidth="1"/>
    <col min="28" max="28" width="7.7109375" style="43" customWidth="1"/>
    <col min="29" max="16384" width="9.140625" style="43" customWidth="1"/>
  </cols>
  <sheetData>
    <row r="1" spans="1:26" ht="15.75" customHeight="1">
      <c r="A1" s="212" t="s">
        <v>354</v>
      </c>
      <c r="B1" s="213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</row>
    <row r="2" spans="1:26" ht="15.75" customHeight="1">
      <c r="A2" s="212"/>
      <c r="B2" s="213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</row>
    <row r="3" spans="1:28" ht="15" customHeight="1">
      <c r="A3" s="344" t="s">
        <v>409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6"/>
      <c r="AB3" s="347"/>
    </row>
    <row r="4" spans="1:28" ht="18.75" customHeight="1">
      <c r="A4" s="298"/>
      <c r="B4" s="299"/>
      <c r="C4" s="299"/>
      <c r="D4" s="300"/>
      <c r="E4" s="350" t="s">
        <v>30</v>
      </c>
      <c r="F4" s="351"/>
      <c r="G4" s="351"/>
      <c r="H4" s="351"/>
      <c r="I4" s="351"/>
      <c r="J4" s="351"/>
      <c r="K4" s="351"/>
      <c r="L4" s="351"/>
      <c r="M4" s="351"/>
      <c r="N4" s="352"/>
      <c r="O4" s="352"/>
      <c r="P4" s="353"/>
      <c r="Q4" s="358" t="s">
        <v>29</v>
      </c>
      <c r="R4" s="359"/>
      <c r="S4" s="359"/>
      <c r="T4" s="359"/>
      <c r="U4" s="359"/>
      <c r="V4" s="359"/>
      <c r="W4" s="359"/>
      <c r="X4" s="359"/>
      <c r="Y4" s="359"/>
      <c r="Z4" s="360"/>
      <c r="AA4" s="361"/>
      <c r="AB4" s="362"/>
    </row>
    <row r="5" spans="1:28" ht="27.75" customHeight="1">
      <c r="A5" s="363" t="s">
        <v>193</v>
      </c>
      <c r="B5" s="354" t="s">
        <v>161</v>
      </c>
      <c r="C5" s="374"/>
      <c r="D5" s="357" t="s">
        <v>162</v>
      </c>
      <c r="E5" s="343" t="s">
        <v>368</v>
      </c>
      <c r="F5" s="343" t="s">
        <v>421</v>
      </c>
      <c r="G5" s="343" t="s">
        <v>402</v>
      </c>
      <c r="H5" s="343" t="s">
        <v>430</v>
      </c>
      <c r="I5" s="343" t="s">
        <v>439</v>
      </c>
      <c r="J5" s="343" t="s">
        <v>447</v>
      </c>
      <c r="K5" s="343" t="s">
        <v>456</v>
      </c>
      <c r="L5" s="343" t="s">
        <v>462</v>
      </c>
      <c r="M5" s="343" t="s">
        <v>466</v>
      </c>
      <c r="N5" s="343" t="s">
        <v>369</v>
      </c>
      <c r="O5" s="348" t="s">
        <v>452</v>
      </c>
      <c r="P5" s="348" t="s">
        <v>379</v>
      </c>
      <c r="Q5" s="343" t="s">
        <v>368</v>
      </c>
      <c r="R5" s="343" t="s">
        <v>421</v>
      </c>
      <c r="S5" s="343" t="s">
        <v>402</v>
      </c>
      <c r="T5" s="343" t="s">
        <v>430</v>
      </c>
      <c r="U5" s="343" t="s">
        <v>439</v>
      </c>
      <c r="V5" s="343" t="s">
        <v>447</v>
      </c>
      <c r="W5" s="343" t="s">
        <v>456</v>
      </c>
      <c r="X5" s="343" t="s">
        <v>462</v>
      </c>
      <c r="Y5" s="343" t="s">
        <v>466</v>
      </c>
      <c r="Z5" s="343" t="s">
        <v>369</v>
      </c>
      <c r="AA5" s="348" t="s">
        <v>452</v>
      </c>
      <c r="AB5" s="348" t="s">
        <v>379</v>
      </c>
    </row>
    <row r="6" spans="1:30" ht="27.75" customHeight="1">
      <c r="A6" s="364"/>
      <c r="B6" s="354"/>
      <c r="C6" s="374"/>
      <c r="D6" s="357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9"/>
      <c r="P6" s="349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9"/>
      <c r="AB6" s="349"/>
      <c r="AD6" s="71"/>
    </row>
    <row r="7" spans="1:28" ht="15" customHeight="1">
      <c r="A7" s="23" t="s">
        <v>434</v>
      </c>
      <c r="B7" s="32"/>
      <c r="C7" s="124"/>
      <c r="D7" s="125"/>
      <c r="E7" s="150">
        <f aca="true" t="shared" si="0" ref="E7:O7">E8+E27</f>
        <v>2800</v>
      </c>
      <c r="F7" s="150">
        <f t="shared" si="0"/>
        <v>1000</v>
      </c>
      <c r="G7" s="150">
        <f t="shared" si="0"/>
        <v>6500</v>
      </c>
      <c r="H7" s="150">
        <f t="shared" si="0"/>
        <v>25000</v>
      </c>
      <c r="I7" s="150">
        <f>I8+I27</f>
        <v>3998</v>
      </c>
      <c r="J7" s="150">
        <f>J8+J27</f>
        <v>0</v>
      </c>
      <c r="K7" s="150">
        <f>K8+K27</f>
        <v>-3162</v>
      </c>
      <c r="L7" s="150">
        <f>L8+L27</f>
        <v>0</v>
      </c>
      <c r="M7" s="150">
        <f t="shared" si="0"/>
        <v>0</v>
      </c>
      <c r="N7" s="150">
        <f t="shared" si="0"/>
        <v>36136</v>
      </c>
      <c r="O7" s="150">
        <f t="shared" si="0"/>
        <v>35025</v>
      </c>
      <c r="P7" s="309">
        <f>SUM(O7/N7)</f>
        <v>0.9692550365286695</v>
      </c>
      <c r="Q7" s="150">
        <f aca="true" t="shared" si="1" ref="Q7:AA7">Q8+Q27</f>
        <v>20000</v>
      </c>
      <c r="R7" s="150">
        <f t="shared" si="1"/>
        <v>0</v>
      </c>
      <c r="S7" s="150">
        <f t="shared" si="1"/>
        <v>0</v>
      </c>
      <c r="T7" s="150">
        <f t="shared" si="1"/>
        <v>20000</v>
      </c>
      <c r="U7" s="150">
        <f>U8+U27</f>
        <v>0</v>
      </c>
      <c r="V7" s="150">
        <f>V8+V27</f>
        <v>0</v>
      </c>
      <c r="W7" s="150">
        <f>W8+W27</f>
        <v>0</v>
      </c>
      <c r="X7" s="150">
        <f>X8+X27</f>
        <v>0</v>
      </c>
      <c r="Y7" s="150">
        <f t="shared" si="1"/>
        <v>0</v>
      </c>
      <c r="Z7" s="150">
        <f t="shared" si="1"/>
        <v>40000</v>
      </c>
      <c r="AA7" s="150">
        <f t="shared" si="1"/>
        <v>17</v>
      </c>
      <c r="AB7" s="309">
        <f>SUM(AA7/Z7)</f>
        <v>0.000425</v>
      </c>
    </row>
    <row r="8" spans="1:31" ht="15" customHeight="1">
      <c r="A8" s="151">
        <v>1</v>
      </c>
      <c r="B8" s="152" t="s">
        <v>90</v>
      </c>
      <c r="C8" s="153"/>
      <c r="D8" s="153"/>
      <c r="E8" s="154">
        <f aca="true" t="shared" si="2" ref="E8:O8">E9+E19</f>
        <v>2800</v>
      </c>
      <c r="F8" s="154">
        <f t="shared" si="2"/>
        <v>1000</v>
      </c>
      <c r="G8" s="154">
        <f t="shared" si="2"/>
        <v>6500</v>
      </c>
      <c r="H8" s="154">
        <f>H9+H19</f>
        <v>25000</v>
      </c>
      <c r="I8" s="154">
        <f>I9+I19</f>
        <v>3998</v>
      </c>
      <c r="J8" s="154">
        <f>J9+J19</f>
        <v>0</v>
      </c>
      <c r="K8" s="154">
        <f>K9+K19</f>
        <v>-3162</v>
      </c>
      <c r="L8" s="154">
        <f>L9+L19</f>
        <v>0</v>
      </c>
      <c r="M8" s="154">
        <f t="shared" si="2"/>
        <v>0</v>
      </c>
      <c r="N8" s="154">
        <f t="shared" si="2"/>
        <v>36136</v>
      </c>
      <c r="O8" s="154">
        <f t="shared" si="2"/>
        <v>35025</v>
      </c>
      <c r="P8" s="304">
        <f>SUM(O8/N8)</f>
        <v>0.9692550365286695</v>
      </c>
      <c r="Q8" s="154">
        <f aca="true" t="shared" si="3" ref="Q8:AA8">Q9+Q19</f>
        <v>20000</v>
      </c>
      <c r="R8" s="154">
        <f t="shared" si="3"/>
        <v>0</v>
      </c>
      <c r="S8" s="154">
        <f t="shared" si="3"/>
        <v>0</v>
      </c>
      <c r="T8" s="154">
        <f>T9+T19</f>
        <v>20000</v>
      </c>
      <c r="U8" s="154">
        <f>U9+U19</f>
        <v>0</v>
      </c>
      <c r="V8" s="154">
        <f>V9+V19</f>
        <v>0</v>
      </c>
      <c r="W8" s="154">
        <f>W9+W19</f>
        <v>0</v>
      </c>
      <c r="X8" s="154">
        <f>X9+X19</f>
        <v>0</v>
      </c>
      <c r="Y8" s="154">
        <f t="shared" si="3"/>
        <v>0</v>
      </c>
      <c r="Z8" s="154">
        <f t="shared" si="3"/>
        <v>40000</v>
      </c>
      <c r="AA8" s="154">
        <f t="shared" si="3"/>
        <v>17</v>
      </c>
      <c r="AB8" s="304">
        <f>SUM(AA8/Z8)</f>
        <v>0.000425</v>
      </c>
      <c r="AC8" s="49"/>
      <c r="AD8" s="49"/>
      <c r="AE8" s="49"/>
    </row>
    <row r="9" spans="1:28" ht="15" customHeight="1">
      <c r="A9" s="90" t="s">
        <v>271</v>
      </c>
      <c r="B9" s="88" t="s">
        <v>209</v>
      </c>
      <c r="C9" s="376" t="s">
        <v>48</v>
      </c>
      <c r="D9" s="379"/>
      <c r="E9" s="99">
        <f aca="true" t="shared" si="4" ref="E9:O9">SUM(E10:E18)</f>
        <v>2800</v>
      </c>
      <c r="F9" s="99">
        <f t="shared" si="4"/>
        <v>1000</v>
      </c>
      <c r="G9" s="99">
        <f t="shared" si="4"/>
        <v>6500</v>
      </c>
      <c r="H9" s="99">
        <f>SUM(H10:H18)</f>
        <v>25000</v>
      </c>
      <c r="I9" s="99">
        <f>SUM(I10:I18)</f>
        <v>0</v>
      </c>
      <c r="J9" s="99">
        <f>SUM(J10:J18)</f>
        <v>0</v>
      </c>
      <c r="K9" s="99">
        <f>SUM(K10:K18)</f>
        <v>-3162</v>
      </c>
      <c r="L9" s="99">
        <f>SUM(L10:L18)</f>
        <v>0</v>
      </c>
      <c r="M9" s="99">
        <f t="shared" si="4"/>
        <v>0</v>
      </c>
      <c r="N9" s="99">
        <f t="shared" si="4"/>
        <v>32138</v>
      </c>
      <c r="O9" s="99">
        <f t="shared" si="4"/>
        <v>30229</v>
      </c>
      <c r="P9" s="305">
        <f>SUM(O9/N9)</f>
        <v>0.9405999128757234</v>
      </c>
      <c r="Q9" s="99">
        <f aca="true" t="shared" si="5" ref="Q9:AA9">SUM(Q10:Q18)</f>
        <v>20000</v>
      </c>
      <c r="R9" s="99">
        <f t="shared" si="5"/>
        <v>0</v>
      </c>
      <c r="S9" s="99">
        <f t="shared" si="5"/>
        <v>0</v>
      </c>
      <c r="T9" s="99">
        <f>SUM(T10:T18)</f>
        <v>20000</v>
      </c>
      <c r="U9" s="99">
        <f>SUM(U10:U18)</f>
        <v>0</v>
      </c>
      <c r="V9" s="99">
        <f>SUM(V10:V18)</f>
        <v>0</v>
      </c>
      <c r="W9" s="99">
        <f>SUM(W10:W18)</f>
        <v>0</v>
      </c>
      <c r="X9" s="99">
        <f>SUM(X10:X18)</f>
        <v>0</v>
      </c>
      <c r="Y9" s="99">
        <f t="shared" si="5"/>
        <v>0</v>
      </c>
      <c r="Z9" s="99">
        <f t="shared" si="5"/>
        <v>40000</v>
      </c>
      <c r="AA9" s="99">
        <f t="shared" si="5"/>
        <v>17</v>
      </c>
      <c r="AB9" s="305">
        <f>SUM(AA9/Z9)</f>
        <v>0.000425</v>
      </c>
    </row>
    <row r="10" spans="1:28" ht="15" customHeight="1">
      <c r="A10" s="90"/>
      <c r="B10" s="113"/>
      <c r="C10" s="287" t="s">
        <v>24</v>
      </c>
      <c r="D10" s="110" t="s">
        <v>91</v>
      </c>
      <c r="E10" s="101">
        <v>0</v>
      </c>
      <c r="F10" s="101">
        <v>0</v>
      </c>
      <c r="G10" s="101">
        <v>4000</v>
      </c>
      <c r="H10" s="101">
        <v>25000</v>
      </c>
      <c r="I10" s="101">
        <v>0</v>
      </c>
      <c r="J10" s="101">
        <v>0</v>
      </c>
      <c r="K10" s="101">
        <v>0</v>
      </c>
      <c r="L10" s="101">
        <v>0</v>
      </c>
      <c r="M10" s="101">
        <v>0</v>
      </c>
      <c r="N10" s="101">
        <f aca="true" t="shared" si="6" ref="N10:N18">SUM(E10:M10)</f>
        <v>29000</v>
      </c>
      <c r="O10" s="101">
        <v>27307</v>
      </c>
      <c r="P10" s="310">
        <f>SUM(O10/N10)</f>
        <v>0.9416206896551724</v>
      </c>
      <c r="Q10" s="107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v>0</v>
      </c>
      <c r="W10" s="101">
        <v>0</v>
      </c>
      <c r="X10" s="101">
        <v>0</v>
      </c>
      <c r="Y10" s="101">
        <v>0</v>
      </c>
      <c r="Z10" s="101">
        <f aca="true" t="shared" si="7" ref="Z10:Z18">SUM(Q10:Y10)</f>
        <v>0</v>
      </c>
      <c r="AA10" s="107">
        <v>0</v>
      </c>
      <c r="AB10" s="310">
        <v>0</v>
      </c>
    </row>
    <row r="11" spans="1:28" ht="29.25" customHeight="1">
      <c r="A11" s="89"/>
      <c r="B11" s="113"/>
      <c r="C11" s="287" t="s">
        <v>25</v>
      </c>
      <c r="D11" s="286" t="s">
        <v>200</v>
      </c>
      <c r="E11" s="101">
        <v>500</v>
      </c>
      <c r="F11" s="101">
        <v>0</v>
      </c>
      <c r="G11" s="101">
        <v>1000</v>
      </c>
      <c r="H11" s="101">
        <v>0</v>
      </c>
      <c r="I11" s="101">
        <v>0</v>
      </c>
      <c r="J11" s="101">
        <v>0</v>
      </c>
      <c r="K11" s="101">
        <v>-500</v>
      </c>
      <c r="L11" s="101">
        <v>0</v>
      </c>
      <c r="M11" s="101">
        <v>0</v>
      </c>
      <c r="N11" s="101">
        <f t="shared" si="6"/>
        <v>1000</v>
      </c>
      <c r="O11" s="101">
        <v>923</v>
      </c>
      <c r="P11" s="310">
        <f>SUM(O11/N11)</f>
        <v>0.923</v>
      </c>
      <c r="Q11" s="107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v>0</v>
      </c>
      <c r="W11" s="101">
        <v>0</v>
      </c>
      <c r="X11" s="101">
        <v>0</v>
      </c>
      <c r="Y11" s="101">
        <v>0</v>
      </c>
      <c r="Z11" s="101">
        <f t="shared" si="7"/>
        <v>0</v>
      </c>
      <c r="AA11" s="107">
        <v>0</v>
      </c>
      <c r="AB11" s="310">
        <v>0</v>
      </c>
    </row>
    <row r="12" spans="1:28" ht="15" customHeight="1">
      <c r="A12" s="89"/>
      <c r="B12" s="113"/>
      <c r="C12" s="79" t="s">
        <v>26</v>
      </c>
      <c r="D12" s="110" t="s">
        <v>93</v>
      </c>
      <c r="E12" s="101">
        <v>500</v>
      </c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-500</v>
      </c>
      <c r="L12" s="101">
        <v>0</v>
      </c>
      <c r="M12" s="101">
        <v>0</v>
      </c>
      <c r="N12" s="101">
        <f t="shared" si="6"/>
        <v>0</v>
      </c>
      <c r="O12" s="101">
        <v>0</v>
      </c>
      <c r="P12" s="310">
        <v>0</v>
      </c>
      <c r="Q12" s="107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1">
        <f t="shared" si="7"/>
        <v>0</v>
      </c>
      <c r="AA12" s="107">
        <v>0</v>
      </c>
      <c r="AB12" s="310">
        <v>0</v>
      </c>
    </row>
    <row r="13" spans="1:28" ht="15" customHeight="1">
      <c r="A13" s="89"/>
      <c r="B13" s="113"/>
      <c r="C13" s="79" t="s">
        <v>27</v>
      </c>
      <c r="D13" s="110" t="s">
        <v>220</v>
      </c>
      <c r="E13" s="101">
        <v>0</v>
      </c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1">
        <f t="shared" si="6"/>
        <v>0</v>
      </c>
      <c r="O13" s="101">
        <v>0</v>
      </c>
      <c r="P13" s="310">
        <v>0</v>
      </c>
      <c r="Q13" s="107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v>0</v>
      </c>
      <c r="W13" s="101">
        <v>0</v>
      </c>
      <c r="X13" s="101">
        <v>0</v>
      </c>
      <c r="Y13" s="101">
        <v>0</v>
      </c>
      <c r="Z13" s="101">
        <f t="shared" si="7"/>
        <v>0</v>
      </c>
      <c r="AA13" s="107">
        <v>0</v>
      </c>
      <c r="AB13" s="310">
        <v>0</v>
      </c>
    </row>
    <row r="14" spans="1:28" ht="15" customHeight="1">
      <c r="A14" s="89"/>
      <c r="B14" s="113"/>
      <c r="C14" s="287" t="s">
        <v>28</v>
      </c>
      <c r="D14" s="110" t="s">
        <v>133</v>
      </c>
      <c r="E14" s="101">
        <v>1500</v>
      </c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-650</v>
      </c>
      <c r="L14" s="101">
        <v>0</v>
      </c>
      <c r="M14" s="101">
        <v>0</v>
      </c>
      <c r="N14" s="101">
        <f t="shared" si="6"/>
        <v>850</v>
      </c>
      <c r="O14" s="101">
        <v>806</v>
      </c>
      <c r="P14" s="310">
        <f>SUM(O14/N14)</f>
        <v>0.9482352941176471</v>
      </c>
      <c r="Q14" s="107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v>0</v>
      </c>
      <c r="W14" s="101">
        <v>0</v>
      </c>
      <c r="X14" s="101">
        <v>0</v>
      </c>
      <c r="Y14" s="101">
        <v>0</v>
      </c>
      <c r="Z14" s="101">
        <f t="shared" si="7"/>
        <v>0</v>
      </c>
      <c r="AA14" s="107">
        <v>0</v>
      </c>
      <c r="AB14" s="310">
        <v>0</v>
      </c>
    </row>
    <row r="15" spans="1:28" ht="15" customHeight="1">
      <c r="A15" s="89"/>
      <c r="B15" s="113"/>
      <c r="C15" s="287" t="s">
        <v>40</v>
      </c>
      <c r="D15" s="286" t="s">
        <v>148</v>
      </c>
      <c r="E15" s="101">
        <v>0</v>
      </c>
      <c r="F15" s="101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01">
        <f t="shared" si="6"/>
        <v>0</v>
      </c>
      <c r="O15" s="101">
        <v>0</v>
      </c>
      <c r="P15" s="310">
        <v>0</v>
      </c>
      <c r="Q15" s="101">
        <v>20000</v>
      </c>
      <c r="R15" s="101">
        <v>0</v>
      </c>
      <c r="S15" s="101">
        <v>0</v>
      </c>
      <c r="T15" s="101">
        <v>20000</v>
      </c>
      <c r="U15" s="101">
        <v>0</v>
      </c>
      <c r="V15" s="101">
        <v>0</v>
      </c>
      <c r="W15" s="101">
        <v>0</v>
      </c>
      <c r="X15" s="101">
        <v>0</v>
      </c>
      <c r="Y15" s="101">
        <v>0</v>
      </c>
      <c r="Z15" s="101">
        <f t="shared" si="7"/>
        <v>40000</v>
      </c>
      <c r="AA15" s="101">
        <v>17</v>
      </c>
      <c r="AB15" s="310">
        <f>SUM(AA15/Z15)</f>
        <v>0.000425</v>
      </c>
    </row>
    <row r="16" spans="1:28" ht="15" customHeight="1">
      <c r="A16" s="89"/>
      <c r="B16" s="113"/>
      <c r="C16" s="79" t="s">
        <v>41</v>
      </c>
      <c r="D16" s="110" t="s">
        <v>146</v>
      </c>
      <c r="E16" s="101">
        <v>0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1">
        <f t="shared" si="6"/>
        <v>0</v>
      </c>
      <c r="O16" s="101">
        <v>0</v>
      </c>
      <c r="P16" s="310">
        <v>0</v>
      </c>
      <c r="Q16" s="107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v>0</v>
      </c>
      <c r="W16" s="101">
        <v>0</v>
      </c>
      <c r="X16" s="101">
        <v>0</v>
      </c>
      <c r="Y16" s="101">
        <v>0</v>
      </c>
      <c r="Z16" s="101">
        <f t="shared" si="7"/>
        <v>0</v>
      </c>
      <c r="AA16" s="107">
        <v>0</v>
      </c>
      <c r="AB16" s="310">
        <v>0</v>
      </c>
    </row>
    <row r="17" spans="1:28" s="46" customFormat="1" ht="15" customHeight="1">
      <c r="A17" s="110"/>
      <c r="B17" s="110"/>
      <c r="C17" s="79" t="s">
        <v>42</v>
      </c>
      <c r="D17" s="110" t="s">
        <v>233</v>
      </c>
      <c r="E17" s="110">
        <v>300</v>
      </c>
      <c r="F17" s="101">
        <v>0</v>
      </c>
      <c r="G17" s="101">
        <v>500</v>
      </c>
      <c r="H17" s="101">
        <v>0</v>
      </c>
      <c r="I17" s="101">
        <v>0</v>
      </c>
      <c r="J17" s="101">
        <v>0</v>
      </c>
      <c r="K17" s="101">
        <v>-612</v>
      </c>
      <c r="L17" s="101">
        <v>0</v>
      </c>
      <c r="M17" s="101">
        <v>0</v>
      </c>
      <c r="N17" s="101">
        <f t="shared" si="6"/>
        <v>188</v>
      </c>
      <c r="O17" s="110">
        <v>188</v>
      </c>
      <c r="P17" s="310">
        <f>SUM(O17/N17)</f>
        <v>1</v>
      </c>
      <c r="Q17" s="11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v>0</v>
      </c>
      <c r="W17" s="101">
        <v>0</v>
      </c>
      <c r="X17" s="101">
        <v>0</v>
      </c>
      <c r="Y17" s="101">
        <v>0</v>
      </c>
      <c r="Z17" s="101">
        <f t="shared" si="7"/>
        <v>0</v>
      </c>
      <c r="AA17" s="111">
        <v>0</v>
      </c>
      <c r="AB17" s="310">
        <v>0</v>
      </c>
    </row>
    <row r="18" spans="1:28" s="46" customFormat="1" ht="15" customHeight="1">
      <c r="A18" s="110"/>
      <c r="B18" s="110"/>
      <c r="C18" s="79" t="s">
        <v>49</v>
      </c>
      <c r="D18" s="110" t="s">
        <v>392</v>
      </c>
      <c r="E18" s="100">
        <v>0</v>
      </c>
      <c r="F18" s="101">
        <v>1000</v>
      </c>
      <c r="G18" s="101">
        <v>1000</v>
      </c>
      <c r="H18" s="101">
        <v>0</v>
      </c>
      <c r="I18" s="101">
        <v>0</v>
      </c>
      <c r="J18" s="101">
        <v>0</v>
      </c>
      <c r="K18" s="101">
        <v>-900</v>
      </c>
      <c r="L18" s="101">
        <v>0</v>
      </c>
      <c r="M18" s="101">
        <v>0</v>
      </c>
      <c r="N18" s="101">
        <f t="shared" si="6"/>
        <v>1100</v>
      </c>
      <c r="O18" s="100">
        <v>1005</v>
      </c>
      <c r="P18" s="310">
        <f>SUM(O18/N18)</f>
        <v>0.9136363636363637</v>
      </c>
      <c r="Q18" s="11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01">
        <v>0</v>
      </c>
      <c r="X18" s="101">
        <v>0</v>
      </c>
      <c r="Y18" s="101">
        <v>0</v>
      </c>
      <c r="Z18" s="101">
        <f t="shared" si="7"/>
        <v>0</v>
      </c>
      <c r="AA18" s="111">
        <v>0</v>
      </c>
      <c r="AB18" s="310">
        <v>0</v>
      </c>
    </row>
    <row r="19" spans="1:28" s="47" customFormat="1" ht="15" customHeight="1">
      <c r="A19" s="123" t="s">
        <v>272</v>
      </c>
      <c r="B19" s="88" t="s">
        <v>206</v>
      </c>
      <c r="C19" s="112" t="s">
        <v>11</v>
      </c>
      <c r="D19" s="112"/>
      <c r="E19" s="103">
        <f aca="true" t="shared" si="8" ref="E19:O19">SUM(E20:E26)</f>
        <v>0</v>
      </c>
      <c r="F19" s="103">
        <f t="shared" si="8"/>
        <v>0</v>
      </c>
      <c r="G19" s="103">
        <f t="shared" si="8"/>
        <v>0</v>
      </c>
      <c r="H19" s="103">
        <f>SUM(H20:H26)</f>
        <v>0</v>
      </c>
      <c r="I19" s="103">
        <f>SUM(I20:I26)</f>
        <v>3998</v>
      </c>
      <c r="J19" s="103">
        <f>SUM(J20:J26)</f>
        <v>0</v>
      </c>
      <c r="K19" s="103">
        <f>SUM(K20:K26)</f>
        <v>0</v>
      </c>
      <c r="L19" s="103">
        <f>SUM(L20:L26)</f>
        <v>0</v>
      </c>
      <c r="M19" s="103">
        <f t="shared" si="8"/>
        <v>0</v>
      </c>
      <c r="N19" s="103">
        <f t="shared" si="8"/>
        <v>3998</v>
      </c>
      <c r="O19" s="103">
        <f t="shared" si="8"/>
        <v>4796</v>
      </c>
      <c r="P19" s="305">
        <f>SUM(O19/N19)</f>
        <v>1.19959979989995</v>
      </c>
      <c r="Q19" s="103">
        <f aca="true" t="shared" si="9" ref="Q19:AA19">SUM(Q20:Q26)</f>
        <v>0</v>
      </c>
      <c r="R19" s="103">
        <f t="shared" si="9"/>
        <v>0</v>
      </c>
      <c r="S19" s="103">
        <f t="shared" si="9"/>
        <v>0</v>
      </c>
      <c r="T19" s="103">
        <f>SUM(T20:T26)</f>
        <v>0</v>
      </c>
      <c r="U19" s="103">
        <f>SUM(U20:U26)</f>
        <v>0</v>
      </c>
      <c r="V19" s="103">
        <f>SUM(V20:V26)</f>
        <v>0</v>
      </c>
      <c r="W19" s="103">
        <f>SUM(W20:W26)</f>
        <v>0</v>
      </c>
      <c r="X19" s="103">
        <f>SUM(X20:X26)</f>
        <v>0</v>
      </c>
      <c r="Y19" s="103">
        <f t="shared" si="9"/>
        <v>0</v>
      </c>
      <c r="Z19" s="103">
        <f t="shared" si="9"/>
        <v>0</v>
      </c>
      <c r="AA19" s="103">
        <f t="shared" si="9"/>
        <v>0</v>
      </c>
      <c r="AB19" s="305">
        <v>0</v>
      </c>
    </row>
    <row r="20" spans="1:28" ht="15" customHeight="1">
      <c r="A20" s="89"/>
      <c r="B20" s="114"/>
      <c r="C20" s="89">
        <v>1</v>
      </c>
      <c r="D20" s="111" t="s">
        <v>442</v>
      </c>
      <c r="E20" s="102">
        <v>0</v>
      </c>
      <c r="F20" s="102">
        <v>0</v>
      </c>
      <c r="G20" s="102">
        <v>0</v>
      </c>
      <c r="H20" s="102">
        <v>0</v>
      </c>
      <c r="I20" s="102">
        <v>2957</v>
      </c>
      <c r="J20" s="102">
        <v>0</v>
      </c>
      <c r="K20" s="102">
        <v>0</v>
      </c>
      <c r="L20" s="102">
        <v>0</v>
      </c>
      <c r="M20" s="102">
        <v>0</v>
      </c>
      <c r="N20" s="102">
        <f aca="true" t="shared" si="10" ref="N20:N26">SUM(E20:M20)</f>
        <v>2957</v>
      </c>
      <c r="O20" s="102">
        <v>3549</v>
      </c>
      <c r="P20" s="310">
        <f>SUM(O20/N20)</f>
        <v>1.2002029083530605</v>
      </c>
      <c r="Q20" s="108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f aca="true" t="shared" si="11" ref="Z20:Z26">SUM(Q20:Y20)</f>
        <v>0</v>
      </c>
      <c r="AA20" s="108">
        <v>0</v>
      </c>
      <c r="AB20" s="310">
        <v>0</v>
      </c>
    </row>
    <row r="21" spans="1:28" ht="15" customHeight="1">
      <c r="A21" s="89"/>
      <c r="B21" s="114"/>
      <c r="C21" s="89">
        <v>2</v>
      </c>
      <c r="D21" s="111" t="s">
        <v>310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f t="shared" si="10"/>
        <v>0</v>
      </c>
      <c r="O21" s="102">
        <v>0</v>
      </c>
      <c r="P21" s="310">
        <v>0</v>
      </c>
      <c r="Q21" s="108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2">
        <f t="shared" si="11"/>
        <v>0</v>
      </c>
      <c r="AA21" s="108">
        <v>0</v>
      </c>
      <c r="AB21" s="310">
        <v>0</v>
      </c>
    </row>
    <row r="22" spans="1:28" ht="15" customHeight="1">
      <c r="A22" s="89"/>
      <c r="B22" s="114"/>
      <c r="C22" s="89">
        <v>3</v>
      </c>
      <c r="D22" s="108" t="s">
        <v>443</v>
      </c>
      <c r="E22" s="102">
        <v>0</v>
      </c>
      <c r="F22" s="102">
        <v>0</v>
      </c>
      <c r="G22" s="102">
        <v>0</v>
      </c>
      <c r="H22" s="102">
        <v>0</v>
      </c>
      <c r="I22" s="102">
        <v>1034</v>
      </c>
      <c r="J22" s="102">
        <v>0</v>
      </c>
      <c r="K22" s="102">
        <v>0</v>
      </c>
      <c r="L22" s="102">
        <v>0</v>
      </c>
      <c r="M22" s="102">
        <v>0</v>
      </c>
      <c r="N22" s="102">
        <f t="shared" si="10"/>
        <v>1034</v>
      </c>
      <c r="O22" s="102">
        <v>1240</v>
      </c>
      <c r="P22" s="310">
        <f>SUM(O22/N22)</f>
        <v>1.1992263056092842</v>
      </c>
      <c r="Q22" s="108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2">
        <f t="shared" si="11"/>
        <v>0</v>
      </c>
      <c r="AA22" s="108">
        <v>0</v>
      </c>
      <c r="AB22" s="310">
        <v>0</v>
      </c>
    </row>
    <row r="23" spans="1:28" ht="15" customHeight="1">
      <c r="A23" s="89"/>
      <c r="B23" s="114"/>
      <c r="C23" s="89">
        <v>4</v>
      </c>
      <c r="D23" s="108" t="s">
        <v>120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f t="shared" si="10"/>
        <v>0</v>
      </c>
      <c r="O23" s="102">
        <v>0</v>
      </c>
      <c r="P23" s="310">
        <v>0</v>
      </c>
      <c r="Q23" s="108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2">
        <f t="shared" si="11"/>
        <v>0</v>
      </c>
      <c r="AA23" s="108">
        <v>0</v>
      </c>
      <c r="AB23" s="310">
        <v>0</v>
      </c>
    </row>
    <row r="24" spans="1:28" ht="15" customHeight="1">
      <c r="A24" s="89"/>
      <c r="B24" s="113"/>
      <c r="C24" s="79" t="s">
        <v>40</v>
      </c>
      <c r="D24" s="110" t="s">
        <v>121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f t="shared" si="10"/>
        <v>0</v>
      </c>
      <c r="O24" s="102">
        <v>0</v>
      </c>
      <c r="P24" s="310">
        <v>0</v>
      </c>
      <c r="Q24" s="107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v>0</v>
      </c>
      <c r="Z24" s="102">
        <f t="shared" si="11"/>
        <v>0</v>
      </c>
      <c r="AA24" s="107">
        <v>0</v>
      </c>
      <c r="AB24" s="310">
        <v>0</v>
      </c>
    </row>
    <row r="25" spans="1:28" ht="15" customHeight="1">
      <c r="A25" s="114"/>
      <c r="B25" s="114"/>
      <c r="C25" s="89">
        <v>8</v>
      </c>
      <c r="D25" s="110" t="s">
        <v>122</v>
      </c>
      <c r="E25" s="102">
        <v>0</v>
      </c>
      <c r="F25" s="102">
        <v>0</v>
      </c>
      <c r="G25" s="102">
        <v>0</v>
      </c>
      <c r="H25" s="102">
        <v>0</v>
      </c>
      <c r="I25" s="102">
        <v>7</v>
      </c>
      <c r="J25" s="102">
        <v>0</v>
      </c>
      <c r="K25" s="102">
        <v>0</v>
      </c>
      <c r="L25" s="102">
        <v>0</v>
      </c>
      <c r="M25" s="102">
        <v>0</v>
      </c>
      <c r="N25" s="102">
        <f t="shared" si="10"/>
        <v>7</v>
      </c>
      <c r="O25" s="102">
        <v>7</v>
      </c>
      <c r="P25" s="310">
        <f>SUM(O25/N25)</f>
        <v>1</v>
      </c>
      <c r="Q25" s="107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2">
        <f t="shared" si="11"/>
        <v>0</v>
      </c>
      <c r="AA25" s="107">
        <v>0</v>
      </c>
      <c r="AB25" s="310">
        <v>0</v>
      </c>
    </row>
    <row r="26" spans="1:28" ht="15" customHeight="1">
      <c r="A26" s="114"/>
      <c r="B26" s="114"/>
      <c r="C26" s="289">
        <v>10</v>
      </c>
      <c r="D26" s="110" t="s">
        <v>134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100">
        <v>0</v>
      </c>
      <c r="N26" s="102">
        <f t="shared" si="10"/>
        <v>0</v>
      </c>
      <c r="O26" s="100">
        <v>0</v>
      </c>
      <c r="P26" s="310">
        <v>0</v>
      </c>
      <c r="Q26" s="108">
        <v>0</v>
      </c>
      <c r="R26" s="100">
        <v>0</v>
      </c>
      <c r="S26" s="100">
        <v>0</v>
      </c>
      <c r="T26" s="100">
        <v>0</v>
      </c>
      <c r="U26" s="100">
        <v>0</v>
      </c>
      <c r="V26" s="100">
        <v>0</v>
      </c>
      <c r="W26" s="100">
        <v>0</v>
      </c>
      <c r="X26" s="100">
        <v>0</v>
      </c>
      <c r="Y26" s="100">
        <v>0</v>
      </c>
      <c r="Z26" s="102">
        <f t="shared" si="11"/>
        <v>0</v>
      </c>
      <c r="AA26" s="108">
        <v>0</v>
      </c>
      <c r="AB26" s="310">
        <v>0</v>
      </c>
    </row>
    <row r="27" spans="1:28" s="48" customFormat="1" ht="15" customHeight="1">
      <c r="A27" s="155">
        <v>2</v>
      </c>
      <c r="B27" s="156" t="s">
        <v>46</v>
      </c>
      <c r="C27" s="157"/>
      <c r="D27" s="157"/>
      <c r="E27" s="158">
        <f aca="true" t="shared" si="12" ref="E27:AA27">E28</f>
        <v>0</v>
      </c>
      <c r="F27" s="158">
        <f t="shared" si="12"/>
        <v>0</v>
      </c>
      <c r="G27" s="158">
        <f t="shared" si="12"/>
        <v>0</v>
      </c>
      <c r="H27" s="158">
        <f t="shared" si="12"/>
        <v>0</v>
      </c>
      <c r="I27" s="158">
        <f t="shared" si="12"/>
        <v>0</v>
      </c>
      <c r="J27" s="158">
        <f t="shared" si="12"/>
        <v>0</v>
      </c>
      <c r="K27" s="158">
        <f t="shared" si="12"/>
        <v>0</v>
      </c>
      <c r="L27" s="158">
        <f t="shared" si="12"/>
        <v>0</v>
      </c>
      <c r="M27" s="158">
        <f t="shared" si="12"/>
        <v>0</v>
      </c>
      <c r="N27" s="158">
        <f t="shared" si="12"/>
        <v>0</v>
      </c>
      <c r="O27" s="158">
        <f t="shared" si="12"/>
        <v>0</v>
      </c>
      <c r="P27" s="304">
        <v>0</v>
      </c>
      <c r="Q27" s="158">
        <f t="shared" si="12"/>
        <v>0</v>
      </c>
      <c r="R27" s="158">
        <f t="shared" si="12"/>
        <v>0</v>
      </c>
      <c r="S27" s="158">
        <f t="shared" si="12"/>
        <v>0</v>
      </c>
      <c r="T27" s="158">
        <f t="shared" si="12"/>
        <v>0</v>
      </c>
      <c r="U27" s="158">
        <f t="shared" si="12"/>
        <v>0</v>
      </c>
      <c r="V27" s="158">
        <f t="shared" si="12"/>
        <v>0</v>
      </c>
      <c r="W27" s="158">
        <f t="shared" si="12"/>
        <v>0</v>
      </c>
      <c r="X27" s="158">
        <f t="shared" si="12"/>
        <v>0</v>
      </c>
      <c r="Y27" s="158">
        <f t="shared" si="12"/>
        <v>0</v>
      </c>
      <c r="Z27" s="158">
        <f t="shared" si="12"/>
        <v>0</v>
      </c>
      <c r="AA27" s="158">
        <f t="shared" si="12"/>
        <v>0</v>
      </c>
      <c r="AB27" s="304">
        <v>0</v>
      </c>
    </row>
    <row r="28" spans="1:28" s="48" customFormat="1" ht="15" customHeight="1">
      <c r="A28" s="115" t="s">
        <v>273</v>
      </c>
      <c r="B28" s="88" t="s">
        <v>209</v>
      </c>
      <c r="C28" s="376" t="s">
        <v>48</v>
      </c>
      <c r="D28" s="379"/>
      <c r="E28" s="105">
        <f aca="true" t="shared" si="13" ref="E28:O28">SUM(E29:E31)</f>
        <v>0</v>
      </c>
      <c r="F28" s="105">
        <f t="shared" si="13"/>
        <v>0</v>
      </c>
      <c r="G28" s="105">
        <f t="shared" si="13"/>
        <v>0</v>
      </c>
      <c r="H28" s="105">
        <f>SUM(H29:H31)</f>
        <v>0</v>
      </c>
      <c r="I28" s="105">
        <f>SUM(I29:I31)</f>
        <v>0</v>
      </c>
      <c r="J28" s="105">
        <f>SUM(J29:J31)</f>
        <v>0</v>
      </c>
      <c r="K28" s="105">
        <f>SUM(K29:K31)</f>
        <v>0</v>
      </c>
      <c r="L28" s="105">
        <f>SUM(L29:L31)</f>
        <v>0</v>
      </c>
      <c r="M28" s="105">
        <f t="shared" si="13"/>
        <v>0</v>
      </c>
      <c r="N28" s="105">
        <f t="shared" si="13"/>
        <v>0</v>
      </c>
      <c r="O28" s="105">
        <f t="shared" si="13"/>
        <v>0</v>
      </c>
      <c r="P28" s="305">
        <v>0</v>
      </c>
      <c r="Q28" s="105">
        <f aca="true" t="shared" si="14" ref="Q28:AA28">SUM(Q29:Q31)</f>
        <v>0</v>
      </c>
      <c r="R28" s="105">
        <f t="shared" si="14"/>
        <v>0</v>
      </c>
      <c r="S28" s="105">
        <f t="shared" si="14"/>
        <v>0</v>
      </c>
      <c r="T28" s="105">
        <f>SUM(T29:T31)</f>
        <v>0</v>
      </c>
      <c r="U28" s="105">
        <f>SUM(U29:U31)</f>
        <v>0</v>
      </c>
      <c r="V28" s="105">
        <f>SUM(V29:V31)</f>
        <v>0</v>
      </c>
      <c r="W28" s="105">
        <f>SUM(W29:W31)</f>
        <v>0</v>
      </c>
      <c r="X28" s="105">
        <f>SUM(X29:X31)</f>
        <v>0</v>
      </c>
      <c r="Y28" s="105">
        <f t="shared" si="14"/>
        <v>0</v>
      </c>
      <c r="Z28" s="105">
        <f t="shared" si="14"/>
        <v>0</v>
      </c>
      <c r="AA28" s="105">
        <f t="shared" si="14"/>
        <v>0</v>
      </c>
      <c r="AB28" s="305">
        <v>0</v>
      </c>
    </row>
    <row r="29" spans="1:28" s="48" customFormat="1" ht="15" customHeight="1">
      <c r="A29" s="116"/>
      <c r="B29" s="117"/>
      <c r="C29" s="290" t="s">
        <v>24</v>
      </c>
      <c r="D29" s="118" t="s">
        <v>234</v>
      </c>
      <c r="E29" s="106">
        <v>0</v>
      </c>
      <c r="F29" s="106">
        <v>0</v>
      </c>
      <c r="G29" s="106">
        <v>0</v>
      </c>
      <c r="H29" s="106">
        <v>0</v>
      </c>
      <c r="I29" s="106">
        <v>0</v>
      </c>
      <c r="J29" s="106">
        <v>0</v>
      </c>
      <c r="K29" s="106">
        <v>0</v>
      </c>
      <c r="L29" s="106">
        <v>0</v>
      </c>
      <c r="M29" s="106">
        <v>0</v>
      </c>
      <c r="N29" s="106">
        <f>SUM(E29:M29)</f>
        <v>0</v>
      </c>
      <c r="O29" s="106">
        <v>0</v>
      </c>
      <c r="P29" s="310">
        <v>0</v>
      </c>
      <c r="Q29" s="109">
        <v>0</v>
      </c>
      <c r="R29" s="106">
        <v>0</v>
      </c>
      <c r="S29" s="106">
        <v>0</v>
      </c>
      <c r="T29" s="106">
        <v>0</v>
      </c>
      <c r="U29" s="106">
        <v>0</v>
      </c>
      <c r="V29" s="106">
        <v>0</v>
      </c>
      <c r="W29" s="106">
        <v>0</v>
      </c>
      <c r="X29" s="106">
        <v>0</v>
      </c>
      <c r="Y29" s="106">
        <v>0</v>
      </c>
      <c r="Z29" s="106">
        <f>SUM(Q29:Y29)</f>
        <v>0</v>
      </c>
      <c r="AA29" s="109">
        <v>0</v>
      </c>
      <c r="AB29" s="310">
        <v>0</v>
      </c>
    </row>
    <row r="30" spans="1:28" s="48" customFormat="1" ht="15" customHeight="1">
      <c r="A30" s="116"/>
      <c r="B30" s="117"/>
      <c r="C30" s="290" t="s">
        <v>25</v>
      </c>
      <c r="D30" s="118" t="s">
        <v>235</v>
      </c>
      <c r="E30" s="106">
        <v>0</v>
      </c>
      <c r="F30" s="106">
        <v>0</v>
      </c>
      <c r="G30" s="106">
        <v>0</v>
      </c>
      <c r="H30" s="106">
        <v>0</v>
      </c>
      <c r="I30" s="106">
        <v>0</v>
      </c>
      <c r="J30" s="106">
        <v>0</v>
      </c>
      <c r="K30" s="106">
        <v>0</v>
      </c>
      <c r="L30" s="106">
        <v>0</v>
      </c>
      <c r="M30" s="106">
        <v>0</v>
      </c>
      <c r="N30" s="106">
        <f>SUM(E30:M30)</f>
        <v>0</v>
      </c>
      <c r="O30" s="106">
        <v>0</v>
      </c>
      <c r="P30" s="310">
        <v>0</v>
      </c>
      <c r="Q30" s="109">
        <v>0</v>
      </c>
      <c r="R30" s="106">
        <v>0</v>
      </c>
      <c r="S30" s="106">
        <v>0</v>
      </c>
      <c r="T30" s="106">
        <v>0</v>
      </c>
      <c r="U30" s="106">
        <v>0</v>
      </c>
      <c r="V30" s="106">
        <v>0</v>
      </c>
      <c r="W30" s="106">
        <v>0</v>
      </c>
      <c r="X30" s="106">
        <v>0</v>
      </c>
      <c r="Y30" s="106">
        <v>0</v>
      </c>
      <c r="Z30" s="106">
        <f>SUM(Q30:Y30)</f>
        <v>0</v>
      </c>
      <c r="AA30" s="109">
        <v>0</v>
      </c>
      <c r="AB30" s="310">
        <v>0</v>
      </c>
    </row>
    <row r="31" spans="1:28" s="48" customFormat="1" ht="15" customHeight="1">
      <c r="A31" s="116"/>
      <c r="B31" s="117"/>
      <c r="C31" s="290" t="s">
        <v>26</v>
      </c>
      <c r="D31" s="160" t="s">
        <v>289</v>
      </c>
      <c r="E31" s="106">
        <v>0</v>
      </c>
      <c r="F31" s="106">
        <v>0</v>
      </c>
      <c r="G31" s="106">
        <v>0</v>
      </c>
      <c r="H31" s="106">
        <v>0</v>
      </c>
      <c r="I31" s="106">
        <v>0</v>
      </c>
      <c r="J31" s="106">
        <v>0</v>
      </c>
      <c r="K31" s="106">
        <v>0</v>
      </c>
      <c r="L31" s="106">
        <v>0</v>
      </c>
      <c r="M31" s="106">
        <v>0</v>
      </c>
      <c r="N31" s="106">
        <f>SUM(E31:M31)</f>
        <v>0</v>
      </c>
      <c r="O31" s="106">
        <v>0</v>
      </c>
      <c r="P31" s="310">
        <v>0</v>
      </c>
      <c r="Q31" s="109">
        <v>0</v>
      </c>
      <c r="R31" s="106">
        <v>0</v>
      </c>
      <c r="S31" s="106">
        <v>0</v>
      </c>
      <c r="T31" s="106">
        <v>0</v>
      </c>
      <c r="U31" s="106">
        <v>0</v>
      </c>
      <c r="V31" s="106">
        <v>0</v>
      </c>
      <c r="W31" s="106">
        <v>0</v>
      </c>
      <c r="X31" s="106">
        <v>0</v>
      </c>
      <c r="Y31" s="106">
        <v>0</v>
      </c>
      <c r="Z31" s="106">
        <f>SUM(Q31:Y31)</f>
        <v>0</v>
      </c>
      <c r="AA31" s="109">
        <v>0</v>
      </c>
      <c r="AB31" s="310">
        <v>0</v>
      </c>
    </row>
    <row r="32" spans="5:16" ht="30"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</row>
    <row r="33" ht="45.75" customHeight="1"/>
    <row r="34" ht="45.75" customHeight="1">
      <c r="D34" s="47"/>
    </row>
    <row r="35" ht="58.5" customHeight="1">
      <c r="D35" s="44"/>
    </row>
    <row r="36" ht="24" customHeight="1">
      <c r="D36" s="44"/>
    </row>
    <row r="37" spans="4:16" ht="37.5" customHeight="1" hidden="1">
      <c r="D37" s="44" t="s">
        <v>124</v>
      </c>
      <c r="N37" s="47"/>
      <c r="O37" s="47"/>
      <c r="P37" s="47"/>
    </row>
    <row r="38" ht="33.75" customHeight="1" hidden="1">
      <c r="D38" s="44" t="s">
        <v>125</v>
      </c>
    </row>
    <row r="39" ht="99.75" customHeight="1" hidden="1">
      <c r="D39" s="44" t="s">
        <v>126</v>
      </c>
    </row>
    <row r="40" ht="167.25" customHeight="1" hidden="1">
      <c r="D40" s="44" t="s">
        <v>123</v>
      </c>
    </row>
    <row r="41" ht="48" customHeight="1" hidden="1"/>
    <row r="42" ht="90" customHeight="1" hidden="1">
      <c r="D42" s="43" t="s">
        <v>127</v>
      </c>
    </row>
    <row r="43" ht="30" hidden="1">
      <c r="D43" s="43" t="s">
        <v>128</v>
      </c>
    </row>
    <row r="44" ht="30" hidden="1">
      <c r="D44" s="43" t="s">
        <v>123</v>
      </c>
    </row>
    <row r="45" ht="30" hidden="1"/>
    <row r="46" ht="30" hidden="1"/>
    <row r="47" ht="187.5" customHeight="1" hidden="1"/>
    <row r="67" ht="30">
      <c r="D67" s="43" t="s">
        <v>240</v>
      </c>
    </row>
  </sheetData>
  <sheetProtection selectLockedCells="1" selectUnlockedCells="1"/>
  <mergeCells count="33">
    <mergeCell ref="C28:D28"/>
    <mergeCell ref="E5:E6"/>
    <mergeCell ref="C9:D9"/>
    <mergeCell ref="D5:D6"/>
    <mergeCell ref="P5:P6"/>
    <mergeCell ref="G5:G6"/>
    <mergeCell ref="Q4:AB4"/>
    <mergeCell ref="N5:N6"/>
    <mergeCell ref="Z5:Z6"/>
    <mergeCell ref="Q5:Q6"/>
    <mergeCell ref="AB5:AB6"/>
    <mergeCell ref="S5:S6"/>
    <mergeCell ref="T5:T6"/>
    <mergeCell ref="V5:V6"/>
    <mergeCell ref="A3:AB3"/>
    <mergeCell ref="B5:B6"/>
    <mergeCell ref="M5:M6"/>
    <mergeCell ref="Y5:Y6"/>
    <mergeCell ref="E4:P4"/>
    <mergeCell ref="F5:F6"/>
    <mergeCell ref="H5:H6"/>
    <mergeCell ref="C5:C6"/>
    <mergeCell ref="J5:J6"/>
    <mergeCell ref="R5:R6"/>
    <mergeCell ref="A5:A6"/>
    <mergeCell ref="L5:L6"/>
    <mergeCell ref="X5:X6"/>
    <mergeCell ref="O5:O6"/>
    <mergeCell ref="AA5:AA6"/>
    <mergeCell ref="U5:U6"/>
    <mergeCell ref="W5:W6"/>
    <mergeCell ref="I5:I6"/>
    <mergeCell ref="K5:K6"/>
  </mergeCells>
  <printOptions horizontalCentered="1"/>
  <pageMargins left="0.7874015748031497" right="0.7874015748031497" top="0.984251968503937" bottom="0.8661417322834646" header="0.5118110236220472" footer="0.5118110236220472"/>
  <pageSetup firstPageNumber="7" useFirstPageNumber="1"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4"/>
  <sheetViews>
    <sheetView view="pageBreakPreview" zoomScaleSheetLayoutView="100" zoomScalePageLayoutView="90" workbookViewId="0" topLeftCell="A1">
      <selection activeCell="O28" sqref="O28"/>
    </sheetView>
  </sheetViews>
  <sheetFormatPr defaultColWidth="9.140625" defaultRowHeight="12.75"/>
  <cols>
    <col min="1" max="1" width="4.00390625" style="50" customWidth="1"/>
    <col min="2" max="2" width="8.421875" style="51" customWidth="1"/>
    <col min="3" max="3" width="2.8515625" style="51" customWidth="1"/>
    <col min="4" max="4" width="48.421875" style="51" customWidth="1"/>
    <col min="5" max="5" width="10.8515625" style="51" customWidth="1"/>
    <col min="6" max="12" width="9.8515625" style="51" hidden="1" customWidth="1"/>
    <col min="13" max="13" width="10.140625" style="51" hidden="1" customWidth="1"/>
    <col min="14" max="15" width="11.00390625" style="51" customWidth="1"/>
    <col min="16" max="16" width="8.28125" style="51" customWidth="1"/>
    <col min="17" max="17" width="10.8515625" style="52" customWidth="1"/>
    <col min="18" max="24" width="9.8515625" style="52" hidden="1" customWidth="1"/>
    <col min="25" max="25" width="10.28125" style="52" hidden="1" customWidth="1"/>
    <col min="26" max="26" width="10.8515625" style="51" customWidth="1"/>
    <col min="27" max="27" width="10.7109375" style="51" customWidth="1"/>
    <col min="28" max="28" width="7.7109375" style="51" customWidth="1"/>
    <col min="29" max="16384" width="9.140625" style="51" customWidth="1"/>
  </cols>
  <sheetData>
    <row r="1" spans="1:26" ht="15.75" customHeight="1">
      <c r="A1" s="212" t="s">
        <v>355</v>
      </c>
      <c r="B1" s="213"/>
      <c r="C1" s="213"/>
      <c r="D1" s="213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9"/>
      <c r="R1" s="239"/>
      <c r="S1" s="239"/>
      <c r="T1" s="239"/>
      <c r="U1" s="239"/>
      <c r="V1" s="239"/>
      <c r="W1" s="239"/>
      <c r="X1" s="239"/>
      <c r="Y1" s="239"/>
      <c r="Z1" s="238"/>
    </row>
    <row r="2" spans="1:26" ht="15.75" customHeight="1">
      <c r="A2" s="212"/>
      <c r="B2" s="213"/>
      <c r="C2" s="213"/>
      <c r="D2" s="213"/>
      <c r="E2" s="238"/>
      <c r="F2" s="324"/>
      <c r="G2" s="324"/>
      <c r="H2" s="324"/>
      <c r="I2" s="324"/>
      <c r="J2" s="324"/>
      <c r="K2" s="324"/>
      <c r="L2" s="324"/>
      <c r="M2" s="238"/>
      <c r="N2" s="238"/>
      <c r="O2" s="238"/>
      <c r="P2" s="238"/>
      <c r="Q2" s="239"/>
      <c r="R2" s="239"/>
      <c r="S2" s="239"/>
      <c r="T2" s="239"/>
      <c r="U2" s="239"/>
      <c r="V2" s="239"/>
      <c r="W2" s="239"/>
      <c r="X2" s="239"/>
      <c r="Y2" s="239"/>
      <c r="Z2" s="238"/>
    </row>
    <row r="3" spans="1:28" ht="13.5" customHeight="1">
      <c r="A3" s="344" t="s">
        <v>409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6"/>
      <c r="AB3" s="347"/>
    </row>
    <row r="4" spans="1:28" ht="18.75" customHeight="1">
      <c r="A4" s="298"/>
      <c r="B4" s="299"/>
      <c r="C4" s="299"/>
      <c r="D4" s="300"/>
      <c r="E4" s="350" t="s">
        <v>30</v>
      </c>
      <c r="F4" s="351"/>
      <c r="G4" s="351"/>
      <c r="H4" s="351"/>
      <c r="I4" s="351"/>
      <c r="J4" s="351"/>
      <c r="K4" s="351"/>
      <c r="L4" s="351"/>
      <c r="M4" s="351"/>
      <c r="N4" s="352"/>
      <c r="O4" s="352"/>
      <c r="P4" s="353"/>
      <c r="Q4" s="358" t="s">
        <v>29</v>
      </c>
      <c r="R4" s="359"/>
      <c r="S4" s="359"/>
      <c r="T4" s="359"/>
      <c r="U4" s="359"/>
      <c r="V4" s="359"/>
      <c r="W4" s="359"/>
      <c r="X4" s="359"/>
      <c r="Y4" s="359"/>
      <c r="Z4" s="360"/>
      <c r="AA4" s="361"/>
      <c r="AB4" s="362"/>
    </row>
    <row r="5" spans="1:28" ht="27.75" customHeight="1">
      <c r="A5" s="363" t="s">
        <v>193</v>
      </c>
      <c r="B5" s="354" t="s">
        <v>161</v>
      </c>
      <c r="C5" s="374"/>
      <c r="D5" s="357" t="s">
        <v>162</v>
      </c>
      <c r="E5" s="343" t="s">
        <v>368</v>
      </c>
      <c r="F5" s="343" t="s">
        <v>421</v>
      </c>
      <c r="G5" s="343" t="s">
        <v>402</v>
      </c>
      <c r="H5" s="343" t="s">
        <v>430</v>
      </c>
      <c r="I5" s="343" t="s">
        <v>439</v>
      </c>
      <c r="J5" s="343" t="s">
        <v>447</v>
      </c>
      <c r="K5" s="343" t="s">
        <v>456</v>
      </c>
      <c r="L5" s="343" t="s">
        <v>462</v>
      </c>
      <c r="M5" s="343" t="s">
        <v>466</v>
      </c>
      <c r="N5" s="343" t="s">
        <v>369</v>
      </c>
      <c r="O5" s="348" t="s">
        <v>452</v>
      </c>
      <c r="P5" s="348" t="s">
        <v>379</v>
      </c>
      <c r="Q5" s="343" t="s">
        <v>368</v>
      </c>
      <c r="R5" s="343" t="s">
        <v>421</v>
      </c>
      <c r="S5" s="343" t="s">
        <v>402</v>
      </c>
      <c r="T5" s="343" t="s">
        <v>430</v>
      </c>
      <c r="U5" s="343" t="s">
        <v>439</v>
      </c>
      <c r="V5" s="343" t="s">
        <v>447</v>
      </c>
      <c r="W5" s="343" t="s">
        <v>456</v>
      </c>
      <c r="X5" s="343" t="s">
        <v>462</v>
      </c>
      <c r="Y5" s="343" t="s">
        <v>466</v>
      </c>
      <c r="Z5" s="343" t="s">
        <v>369</v>
      </c>
      <c r="AA5" s="348" t="s">
        <v>452</v>
      </c>
      <c r="AB5" s="348" t="s">
        <v>379</v>
      </c>
    </row>
    <row r="6" spans="1:28" ht="27.75" customHeight="1">
      <c r="A6" s="364"/>
      <c r="B6" s="354"/>
      <c r="C6" s="374"/>
      <c r="D6" s="357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9"/>
      <c r="P6" s="349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9"/>
      <c r="AB6" s="349"/>
    </row>
    <row r="7" spans="1:28" ht="15" customHeight="1">
      <c r="A7" s="384" t="s">
        <v>395</v>
      </c>
      <c r="B7" s="385"/>
      <c r="C7" s="385"/>
      <c r="D7" s="385"/>
      <c r="E7" s="163">
        <f aca="true" t="shared" si="0" ref="E7:O7">E8+E13+E17+E20+E26+E29+E32</f>
        <v>38850</v>
      </c>
      <c r="F7" s="163">
        <f t="shared" si="0"/>
        <v>-1000</v>
      </c>
      <c r="G7" s="163">
        <f t="shared" si="0"/>
        <v>1000</v>
      </c>
      <c r="H7" s="163">
        <f>H8+H13+H17+H20+H26+H29+H32</f>
        <v>0</v>
      </c>
      <c r="I7" s="163">
        <f>I8+I13+I17+I20+I26+I29+I32</f>
        <v>1300</v>
      </c>
      <c r="J7" s="163">
        <f>J8+J13+J17+J20+J26+J29+J32</f>
        <v>-23</v>
      </c>
      <c r="K7" s="163">
        <f>K8+K13+K17+K20+K26+K29+K32</f>
        <v>-1268</v>
      </c>
      <c r="L7" s="163">
        <f>L8+L13+L17+L20+L26+L29+L32</f>
        <v>0</v>
      </c>
      <c r="M7" s="163">
        <f t="shared" si="0"/>
        <v>0</v>
      </c>
      <c r="N7" s="163">
        <f t="shared" si="0"/>
        <v>38859</v>
      </c>
      <c r="O7" s="163">
        <f t="shared" si="0"/>
        <v>34140</v>
      </c>
      <c r="P7" s="309">
        <f>SUM(O7/N7)</f>
        <v>0.8785609511310121</v>
      </c>
      <c r="Q7" s="163">
        <f aca="true" t="shared" si="1" ref="Q7:AA7">Q8+Q13+Q17+Q20+Q26+Q29+Q32</f>
        <v>10000</v>
      </c>
      <c r="R7" s="163">
        <f t="shared" si="1"/>
        <v>0</v>
      </c>
      <c r="S7" s="163">
        <f t="shared" si="1"/>
        <v>0</v>
      </c>
      <c r="T7" s="163">
        <f>T8+T13+T17+T20+T26+T29+T32</f>
        <v>0</v>
      </c>
      <c r="U7" s="163">
        <f>U8+U13+U17+U20+U26+U29+U32</f>
        <v>0</v>
      </c>
      <c r="V7" s="163">
        <f>V8+V13+V17+V20+V26+V29+V32</f>
        <v>0</v>
      </c>
      <c r="W7" s="163">
        <f>W8+W13+W17+W20+W26+W29+W32</f>
        <v>0</v>
      </c>
      <c r="X7" s="163">
        <f>X8+X13+X17+X20+X26+X29+X32</f>
        <v>0</v>
      </c>
      <c r="Y7" s="163">
        <f t="shared" si="1"/>
        <v>0</v>
      </c>
      <c r="Z7" s="163">
        <f t="shared" si="1"/>
        <v>10000</v>
      </c>
      <c r="AA7" s="163">
        <f t="shared" si="1"/>
        <v>950</v>
      </c>
      <c r="AB7" s="309">
        <f>SUM(AA7/Z7)</f>
        <v>0.095</v>
      </c>
    </row>
    <row r="8" spans="1:28" ht="15" customHeight="1">
      <c r="A8" s="151">
        <v>2</v>
      </c>
      <c r="B8" s="152" t="s">
        <v>396</v>
      </c>
      <c r="C8" s="153"/>
      <c r="D8" s="240"/>
      <c r="E8" s="154">
        <f aca="true" t="shared" si="2" ref="E8:AA8">E9</f>
        <v>4000</v>
      </c>
      <c r="F8" s="154">
        <f t="shared" si="2"/>
        <v>0</v>
      </c>
      <c r="G8" s="154">
        <f t="shared" si="2"/>
        <v>0</v>
      </c>
      <c r="H8" s="154">
        <f t="shared" si="2"/>
        <v>0</v>
      </c>
      <c r="I8" s="154">
        <f t="shared" si="2"/>
        <v>0</v>
      </c>
      <c r="J8" s="154">
        <f t="shared" si="2"/>
        <v>0</v>
      </c>
      <c r="K8" s="154">
        <f t="shared" si="2"/>
        <v>0</v>
      </c>
      <c r="L8" s="154">
        <f t="shared" si="2"/>
        <v>0</v>
      </c>
      <c r="M8" s="154">
        <f t="shared" si="2"/>
        <v>-130</v>
      </c>
      <c r="N8" s="154">
        <f t="shared" si="2"/>
        <v>3870</v>
      </c>
      <c r="O8" s="154">
        <f t="shared" si="2"/>
        <v>2495</v>
      </c>
      <c r="P8" s="304">
        <f>SUM(O8/N8)</f>
        <v>0.6447028423772609</v>
      </c>
      <c r="Q8" s="154">
        <f t="shared" si="2"/>
        <v>0</v>
      </c>
      <c r="R8" s="154">
        <f t="shared" si="2"/>
        <v>0</v>
      </c>
      <c r="S8" s="154">
        <f t="shared" si="2"/>
        <v>0</v>
      </c>
      <c r="T8" s="154">
        <f t="shared" si="2"/>
        <v>0</v>
      </c>
      <c r="U8" s="154">
        <f t="shared" si="2"/>
        <v>0</v>
      </c>
      <c r="V8" s="154">
        <f t="shared" si="2"/>
        <v>0</v>
      </c>
      <c r="W8" s="154">
        <f t="shared" si="2"/>
        <v>0</v>
      </c>
      <c r="X8" s="154">
        <f t="shared" si="2"/>
        <v>0</v>
      </c>
      <c r="Y8" s="154">
        <f t="shared" si="2"/>
        <v>0</v>
      </c>
      <c r="Z8" s="154">
        <f t="shared" si="2"/>
        <v>0</v>
      </c>
      <c r="AA8" s="154">
        <f t="shared" si="2"/>
        <v>0</v>
      </c>
      <c r="AB8" s="304">
        <v>0</v>
      </c>
    </row>
    <row r="9" spans="1:28" ht="15" customHeight="1">
      <c r="A9" s="90" t="s">
        <v>270</v>
      </c>
      <c r="B9" s="88" t="s">
        <v>210</v>
      </c>
      <c r="C9" s="376" t="s">
        <v>107</v>
      </c>
      <c r="D9" s="367"/>
      <c r="E9" s="99">
        <f aca="true" t="shared" si="3" ref="E9:O9">SUM(E10:E12)</f>
        <v>4000</v>
      </c>
      <c r="F9" s="99">
        <f t="shared" si="3"/>
        <v>0</v>
      </c>
      <c r="G9" s="99">
        <f t="shared" si="3"/>
        <v>0</v>
      </c>
      <c r="H9" s="99">
        <f>SUM(H10:H12)</f>
        <v>0</v>
      </c>
      <c r="I9" s="99">
        <f>SUM(I10:I12)</f>
        <v>0</v>
      </c>
      <c r="J9" s="99">
        <f>SUM(J10:J12)</f>
        <v>0</v>
      </c>
      <c r="K9" s="99">
        <f>SUM(K10:K12)</f>
        <v>0</v>
      </c>
      <c r="L9" s="99">
        <f>SUM(L10:L12)</f>
        <v>0</v>
      </c>
      <c r="M9" s="99">
        <f t="shared" si="3"/>
        <v>-130</v>
      </c>
      <c r="N9" s="99">
        <f t="shared" si="3"/>
        <v>3870</v>
      </c>
      <c r="O9" s="99">
        <f t="shared" si="3"/>
        <v>2495</v>
      </c>
      <c r="P9" s="305">
        <f>SUM(O9/N9)</f>
        <v>0.6447028423772609</v>
      </c>
      <c r="Q9" s="99">
        <f aca="true" t="shared" si="4" ref="Q9:AA9">SUM(Q10:Q12)</f>
        <v>0</v>
      </c>
      <c r="R9" s="99">
        <f t="shared" si="4"/>
        <v>0</v>
      </c>
      <c r="S9" s="99">
        <f t="shared" si="4"/>
        <v>0</v>
      </c>
      <c r="T9" s="99">
        <f>SUM(T10:T12)</f>
        <v>0</v>
      </c>
      <c r="U9" s="99">
        <f>SUM(U10:U12)</f>
        <v>0</v>
      </c>
      <c r="V9" s="99">
        <f>SUM(V10:V12)</f>
        <v>0</v>
      </c>
      <c r="W9" s="99">
        <f>SUM(W10:W12)</f>
        <v>0</v>
      </c>
      <c r="X9" s="99">
        <f>SUM(X10:X12)</f>
        <v>0</v>
      </c>
      <c r="Y9" s="99">
        <f t="shared" si="4"/>
        <v>0</v>
      </c>
      <c r="Z9" s="99">
        <f t="shared" si="4"/>
        <v>0</v>
      </c>
      <c r="AA9" s="99">
        <f t="shared" si="4"/>
        <v>0</v>
      </c>
      <c r="AB9" s="305">
        <v>0</v>
      </c>
    </row>
    <row r="10" spans="1:29" ht="15" customHeight="1">
      <c r="A10" s="89"/>
      <c r="B10" s="114"/>
      <c r="C10" s="89">
        <v>8</v>
      </c>
      <c r="D10" s="108" t="s">
        <v>397</v>
      </c>
      <c r="E10" s="101">
        <v>2500</v>
      </c>
      <c r="F10" s="101">
        <v>0</v>
      </c>
      <c r="G10" s="101">
        <v>0</v>
      </c>
      <c r="H10" s="101">
        <v>0</v>
      </c>
      <c r="I10" s="101">
        <v>0</v>
      </c>
      <c r="J10" s="101">
        <v>0</v>
      </c>
      <c r="K10" s="101">
        <v>0</v>
      </c>
      <c r="L10" s="101">
        <v>0</v>
      </c>
      <c r="M10" s="101">
        <v>-130</v>
      </c>
      <c r="N10" s="101">
        <f>SUM(E10:M10)</f>
        <v>2370</v>
      </c>
      <c r="O10" s="101">
        <v>1717</v>
      </c>
      <c r="P10" s="310">
        <f>SUM(O10/N10)</f>
        <v>0.7244725738396625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v>0</v>
      </c>
      <c r="W10" s="101">
        <v>0</v>
      </c>
      <c r="X10" s="101">
        <v>0</v>
      </c>
      <c r="Y10" s="101">
        <v>0</v>
      </c>
      <c r="Z10" s="101">
        <f>SUM(Q10:Y10)</f>
        <v>0</v>
      </c>
      <c r="AA10" s="101">
        <v>0</v>
      </c>
      <c r="AB10" s="310">
        <v>0</v>
      </c>
      <c r="AC10" s="54"/>
    </row>
    <row r="11" spans="1:28" ht="15" customHeight="1">
      <c r="A11" s="241"/>
      <c r="B11" s="241"/>
      <c r="C11" s="89">
        <v>14</v>
      </c>
      <c r="D11" s="108" t="s">
        <v>168</v>
      </c>
      <c r="E11" s="122">
        <v>1500</v>
      </c>
      <c r="F11" s="122">
        <v>0</v>
      </c>
      <c r="G11" s="122">
        <v>0</v>
      </c>
      <c r="H11" s="122">
        <v>0</v>
      </c>
      <c r="I11" s="122">
        <v>0</v>
      </c>
      <c r="J11" s="122">
        <v>0</v>
      </c>
      <c r="K11" s="122">
        <v>0</v>
      </c>
      <c r="L11" s="122">
        <v>0</v>
      </c>
      <c r="M11" s="122">
        <v>0</v>
      </c>
      <c r="N11" s="101">
        <f>SUM(E11:M11)</f>
        <v>1500</v>
      </c>
      <c r="O11" s="122">
        <v>778</v>
      </c>
      <c r="P11" s="310">
        <f>SUM(O11/N11)</f>
        <v>0.5186666666666667</v>
      </c>
      <c r="Q11" s="101">
        <v>0</v>
      </c>
      <c r="R11" s="122">
        <v>0</v>
      </c>
      <c r="S11" s="122">
        <v>0</v>
      </c>
      <c r="T11" s="122">
        <v>0</v>
      </c>
      <c r="U11" s="122">
        <v>0</v>
      </c>
      <c r="V11" s="122">
        <v>0</v>
      </c>
      <c r="W11" s="122">
        <v>0</v>
      </c>
      <c r="X11" s="122">
        <v>0</v>
      </c>
      <c r="Y11" s="122">
        <v>0</v>
      </c>
      <c r="Z11" s="101">
        <f>SUM(Q11:Y11)</f>
        <v>0</v>
      </c>
      <c r="AA11" s="101">
        <v>0</v>
      </c>
      <c r="AB11" s="310">
        <v>0</v>
      </c>
    </row>
    <row r="12" spans="1:28" s="53" customFormat="1" ht="15" customHeight="1">
      <c r="A12" s="241"/>
      <c r="B12" s="241"/>
      <c r="C12" s="89">
        <v>16</v>
      </c>
      <c r="D12" s="108" t="s">
        <v>298</v>
      </c>
      <c r="E12" s="122">
        <v>0</v>
      </c>
      <c r="F12" s="122">
        <v>0</v>
      </c>
      <c r="G12" s="122">
        <v>0</v>
      </c>
      <c r="H12" s="122">
        <v>0</v>
      </c>
      <c r="I12" s="122">
        <v>0</v>
      </c>
      <c r="J12" s="122">
        <v>0</v>
      </c>
      <c r="K12" s="122">
        <v>0</v>
      </c>
      <c r="L12" s="122">
        <v>0</v>
      </c>
      <c r="M12" s="122">
        <v>0</v>
      </c>
      <c r="N12" s="101">
        <f>SUM(E12:M12)</f>
        <v>0</v>
      </c>
      <c r="O12" s="122">
        <v>0</v>
      </c>
      <c r="P12" s="310">
        <v>0</v>
      </c>
      <c r="Q12" s="101">
        <v>0</v>
      </c>
      <c r="R12" s="122">
        <v>0</v>
      </c>
      <c r="S12" s="122">
        <v>0</v>
      </c>
      <c r="T12" s="122">
        <v>0</v>
      </c>
      <c r="U12" s="122">
        <v>0</v>
      </c>
      <c r="V12" s="122">
        <v>0</v>
      </c>
      <c r="W12" s="122">
        <v>0</v>
      </c>
      <c r="X12" s="122">
        <v>0</v>
      </c>
      <c r="Y12" s="122">
        <v>0</v>
      </c>
      <c r="Z12" s="101">
        <f>SUM(Q12:Y12)</f>
        <v>0</v>
      </c>
      <c r="AA12" s="101">
        <v>0</v>
      </c>
      <c r="AB12" s="310">
        <v>0</v>
      </c>
    </row>
    <row r="13" spans="1:28" ht="15" customHeight="1">
      <c r="A13" s="151">
        <v>3</v>
      </c>
      <c r="B13" s="152" t="s">
        <v>241</v>
      </c>
      <c r="C13" s="153"/>
      <c r="D13" s="153"/>
      <c r="E13" s="154">
        <f aca="true" t="shared" si="5" ref="E13:AA13">E14</f>
        <v>5500</v>
      </c>
      <c r="F13" s="154">
        <f t="shared" si="5"/>
        <v>-1000</v>
      </c>
      <c r="G13" s="154">
        <f t="shared" si="5"/>
        <v>0</v>
      </c>
      <c r="H13" s="154">
        <f t="shared" si="5"/>
        <v>0</v>
      </c>
      <c r="I13" s="154">
        <f t="shared" si="5"/>
        <v>0</v>
      </c>
      <c r="J13" s="154">
        <f t="shared" si="5"/>
        <v>3000</v>
      </c>
      <c r="K13" s="154">
        <f t="shared" si="5"/>
        <v>-400</v>
      </c>
      <c r="L13" s="154">
        <f t="shared" si="5"/>
        <v>0</v>
      </c>
      <c r="M13" s="154">
        <f t="shared" si="5"/>
        <v>0</v>
      </c>
      <c r="N13" s="154">
        <f t="shared" si="5"/>
        <v>7100</v>
      </c>
      <c r="O13" s="154">
        <f t="shared" si="5"/>
        <v>6955</v>
      </c>
      <c r="P13" s="304">
        <f>SUM(O13/N13)</f>
        <v>0.9795774647887324</v>
      </c>
      <c r="Q13" s="154">
        <f t="shared" si="5"/>
        <v>0</v>
      </c>
      <c r="R13" s="154">
        <f t="shared" si="5"/>
        <v>0</v>
      </c>
      <c r="S13" s="154">
        <f t="shared" si="5"/>
        <v>0</v>
      </c>
      <c r="T13" s="154">
        <f t="shared" si="5"/>
        <v>0</v>
      </c>
      <c r="U13" s="154">
        <f t="shared" si="5"/>
        <v>0</v>
      </c>
      <c r="V13" s="154">
        <f t="shared" si="5"/>
        <v>0</v>
      </c>
      <c r="W13" s="154">
        <f t="shared" si="5"/>
        <v>0</v>
      </c>
      <c r="X13" s="154">
        <f t="shared" si="5"/>
        <v>0</v>
      </c>
      <c r="Y13" s="154">
        <f t="shared" si="5"/>
        <v>0</v>
      </c>
      <c r="Z13" s="154">
        <f t="shared" si="5"/>
        <v>0</v>
      </c>
      <c r="AA13" s="154">
        <f t="shared" si="5"/>
        <v>0</v>
      </c>
      <c r="AB13" s="304">
        <v>0</v>
      </c>
    </row>
    <row r="14" spans="1:28" ht="15" customHeight="1">
      <c r="A14" s="90" t="s">
        <v>269</v>
      </c>
      <c r="B14" s="88" t="s">
        <v>210</v>
      </c>
      <c r="C14" s="376" t="s">
        <v>107</v>
      </c>
      <c r="D14" s="367"/>
      <c r="E14" s="99">
        <f aca="true" t="shared" si="6" ref="E14:O14">SUM(E15:E16)</f>
        <v>5500</v>
      </c>
      <c r="F14" s="99">
        <f t="shared" si="6"/>
        <v>-1000</v>
      </c>
      <c r="G14" s="99">
        <f t="shared" si="6"/>
        <v>0</v>
      </c>
      <c r="H14" s="99">
        <f>SUM(H15:H16)</f>
        <v>0</v>
      </c>
      <c r="I14" s="99">
        <f>SUM(I15:I16)</f>
        <v>0</v>
      </c>
      <c r="J14" s="99">
        <f>SUM(J15:J16)</f>
        <v>3000</v>
      </c>
      <c r="K14" s="99">
        <f>SUM(K15:K16)</f>
        <v>-400</v>
      </c>
      <c r="L14" s="99">
        <f>SUM(L15:L16)</f>
        <v>0</v>
      </c>
      <c r="M14" s="99">
        <f t="shared" si="6"/>
        <v>0</v>
      </c>
      <c r="N14" s="99">
        <f t="shared" si="6"/>
        <v>7100</v>
      </c>
      <c r="O14" s="99">
        <f t="shared" si="6"/>
        <v>6955</v>
      </c>
      <c r="P14" s="305">
        <f>SUM(O14/N14)</f>
        <v>0.9795774647887324</v>
      </c>
      <c r="Q14" s="99">
        <f aca="true" t="shared" si="7" ref="Q14:AA14">SUM(Q15:Q16)</f>
        <v>0</v>
      </c>
      <c r="R14" s="99">
        <f t="shared" si="7"/>
        <v>0</v>
      </c>
      <c r="S14" s="99">
        <f t="shared" si="7"/>
        <v>0</v>
      </c>
      <c r="T14" s="99">
        <f>SUM(T15:T16)</f>
        <v>0</v>
      </c>
      <c r="U14" s="99">
        <f>SUM(U15:U16)</f>
        <v>0</v>
      </c>
      <c r="V14" s="99">
        <f>SUM(V15:V16)</f>
        <v>0</v>
      </c>
      <c r="W14" s="99">
        <f>SUM(W15:W16)</f>
        <v>0</v>
      </c>
      <c r="X14" s="99">
        <f>SUM(X15:X16)</f>
        <v>0</v>
      </c>
      <c r="Y14" s="99">
        <f t="shared" si="7"/>
        <v>0</v>
      </c>
      <c r="Z14" s="99">
        <f t="shared" si="7"/>
        <v>0</v>
      </c>
      <c r="AA14" s="99">
        <f t="shared" si="7"/>
        <v>0</v>
      </c>
      <c r="AB14" s="305">
        <v>0</v>
      </c>
    </row>
    <row r="15" spans="1:28" s="53" customFormat="1" ht="15" customHeight="1">
      <c r="A15" s="89"/>
      <c r="B15" s="113"/>
      <c r="C15" s="79" t="s">
        <v>49</v>
      </c>
      <c r="D15" s="108" t="s">
        <v>202</v>
      </c>
      <c r="E15" s="101">
        <v>4000</v>
      </c>
      <c r="F15" s="101">
        <v>-1000</v>
      </c>
      <c r="G15" s="101">
        <v>0</v>
      </c>
      <c r="H15" s="101">
        <v>0</v>
      </c>
      <c r="I15" s="101">
        <v>0</v>
      </c>
      <c r="J15" s="101">
        <v>3000</v>
      </c>
      <c r="K15" s="101">
        <v>0</v>
      </c>
      <c r="L15" s="101">
        <v>0</v>
      </c>
      <c r="M15" s="101">
        <v>0</v>
      </c>
      <c r="N15" s="101">
        <f>SUM(E15:M15)</f>
        <v>6000</v>
      </c>
      <c r="O15" s="101">
        <v>5983</v>
      </c>
      <c r="P15" s="310">
        <f>SUM(O15/N15)</f>
        <v>0.9971666666666666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v>0</v>
      </c>
      <c r="W15" s="101">
        <v>0</v>
      </c>
      <c r="X15" s="101">
        <v>0</v>
      </c>
      <c r="Y15" s="101">
        <v>0</v>
      </c>
      <c r="Z15" s="101">
        <f>SUM(Q15:Y15)</f>
        <v>0</v>
      </c>
      <c r="AA15" s="101">
        <v>0</v>
      </c>
      <c r="AB15" s="310">
        <v>0</v>
      </c>
    </row>
    <row r="16" spans="1:28" s="53" customFormat="1" ht="15" customHeight="1">
      <c r="A16" s="89"/>
      <c r="B16" s="113"/>
      <c r="C16" s="79" t="s">
        <v>51</v>
      </c>
      <c r="D16" s="108" t="s">
        <v>298</v>
      </c>
      <c r="E16" s="101">
        <v>1500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-400</v>
      </c>
      <c r="L16" s="101">
        <v>0</v>
      </c>
      <c r="M16" s="101">
        <v>0</v>
      </c>
      <c r="N16" s="101">
        <f>SUM(E16:M16)</f>
        <v>1100</v>
      </c>
      <c r="O16" s="101">
        <v>972</v>
      </c>
      <c r="P16" s="310">
        <f>SUM(O16/N16)</f>
        <v>0.8836363636363637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v>0</v>
      </c>
      <c r="W16" s="101">
        <v>0</v>
      </c>
      <c r="X16" s="101">
        <v>0</v>
      </c>
      <c r="Y16" s="101">
        <v>0</v>
      </c>
      <c r="Z16" s="101">
        <f>SUM(Q16:Y16)</f>
        <v>0</v>
      </c>
      <c r="AA16" s="101">
        <v>0</v>
      </c>
      <c r="AB16" s="310">
        <v>0</v>
      </c>
    </row>
    <row r="17" spans="1:28" ht="15" customHeight="1">
      <c r="A17" s="151">
        <v>4</v>
      </c>
      <c r="B17" s="152" t="s">
        <v>45</v>
      </c>
      <c r="C17" s="153"/>
      <c r="D17" s="153"/>
      <c r="E17" s="154">
        <f aca="true" t="shared" si="8" ref="E17:AA17">E18</f>
        <v>0</v>
      </c>
      <c r="F17" s="154">
        <f t="shared" si="8"/>
        <v>0</v>
      </c>
      <c r="G17" s="154">
        <f t="shared" si="8"/>
        <v>0</v>
      </c>
      <c r="H17" s="154">
        <f t="shared" si="8"/>
        <v>0</v>
      </c>
      <c r="I17" s="154">
        <f t="shared" si="8"/>
        <v>0</v>
      </c>
      <c r="J17" s="154">
        <f t="shared" si="8"/>
        <v>0</v>
      </c>
      <c r="K17" s="154">
        <f t="shared" si="8"/>
        <v>0</v>
      </c>
      <c r="L17" s="154">
        <f t="shared" si="8"/>
        <v>0</v>
      </c>
      <c r="M17" s="154">
        <f t="shared" si="8"/>
        <v>0</v>
      </c>
      <c r="N17" s="154">
        <f t="shared" si="8"/>
        <v>0</v>
      </c>
      <c r="O17" s="154">
        <f t="shared" si="8"/>
        <v>0</v>
      </c>
      <c r="P17" s="304">
        <v>0</v>
      </c>
      <c r="Q17" s="154">
        <f t="shared" si="8"/>
        <v>0</v>
      </c>
      <c r="R17" s="154">
        <f t="shared" si="8"/>
        <v>0</v>
      </c>
      <c r="S17" s="154">
        <f t="shared" si="8"/>
        <v>0</v>
      </c>
      <c r="T17" s="154">
        <f t="shared" si="8"/>
        <v>0</v>
      </c>
      <c r="U17" s="154">
        <f t="shared" si="8"/>
        <v>0</v>
      </c>
      <c r="V17" s="154">
        <f t="shared" si="8"/>
        <v>0</v>
      </c>
      <c r="W17" s="154">
        <f t="shared" si="8"/>
        <v>0</v>
      </c>
      <c r="X17" s="154">
        <f t="shared" si="8"/>
        <v>0</v>
      </c>
      <c r="Y17" s="154">
        <f t="shared" si="8"/>
        <v>0</v>
      </c>
      <c r="Z17" s="154">
        <f t="shared" si="8"/>
        <v>0</v>
      </c>
      <c r="AA17" s="154">
        <f t="shared" si="8"/>
        <v>0</v>
      </c>
      <c r="AB17" s="304">
        <v>0</v>
      </c>
    </row>
    <row r="18" spans="1:28" ht="15" customHeight="1">
      <c r="A18" s="90" t="s">
        <v>268</v>
      </c>
      <c r="B18" s="88" t="s">
        <v>210</v>
      </c>
      <c r="C18" s="376" t="s">
        <v>107</v>
      </c>
      <c r="D18" s="367"/>
      <c r="E18" s="99">
        <f aca="true" t="shared" si="9" ref="E18:AA18">SUM(E19:E19)</f>
        <v>0</v>
      </c>
      <c r="F18" s="99">
        <f t="shared" si="9"/>
        <v>0</v>
      </c>
      <c r="G18" s="99">
        <f t="shared" si="9"/>
        <v>0</v>
      </c>
      <c r="H18" s="99">
        <f t="shared" si="9"/>
        <v>0</v>
      </c>
      <c r="I18" s="99">
        <f t="shared" si="9"/>
        <v>0</v>
      </c>
      <c r="J18" s="99">
        <f t="shared" si="9"/>
        <v>0</v>
      </c>
      <c r="K18" s="99">
        <f t="shared" si="9"/>
        <v>0</v>
      </c>
      <c r="L18" s="99">
        <f t="shared" si="9"/>
        <v>0</v>
      </c>
      <c r="M18" s="99">
        <f t="shared" si="9"/>
        <v>0</v>
      </c>
      <c r="N18" s="99">
        <f t="shared" si="9"/>
        <v>0</v>
      </c>
      <c r="O18" s="99">
        <f t="shared" si="9"/>
        <v>0</v>
      </c>
      <c r="P18" s="305">
        <v>0</v>
      </c>
      <c r="Q18" s="99">
        <f t="shared" si="9"/>
        <v>0</v>
      </c>
      <c r="R18" s="99">
        <f t="shared" si="9"/>
        <v>0</v>
      </c>
      <c r="S18" s="99">
        <f t="shared" si="9"/>
        <v>0</v>
      </c>
      <c r="T18" s="99">
        <f t="shared" si="9"/>
        <v>0</v>
      </c>
      <c r="U18" s="99">
        <f t="shared" si="9"/>
        <v>0</v>
      </c>
      <c r="V18" s="99">
        <f t="shared" si="9"/>
        <v>0</v>
      </c>
      <c r="W18" s="99">
        <f t="shared" si="9"/>
        <v>0</v>
      </c>
      <c r="X18" s="99">
        <f t="shared" si="9"/>
        <v>0</v>
      </c>
      <c r="Y18" s="99">
        <f t="shared" si="9"/>
        <v>0</v>
      </c>
      <c r="Z18" s="99">
        <f t="shared" si="9"/>
        <v>0</v>
      </c>
      <c r="AA18" s="99">
        <f t="shared" si="9"/>
        <v>0</v>
      </c>
      <c r="AB18" s="305">
        <v>0</v>
      </c>
    </row>
    <row r="19" spans="1:28" s="55" customFormat="1" ht="15" customHeight="1">
      <c r="A19" s="89"/>
      <c r="B19" s="89"/>
      <c r="C19" s="173">
        <v>2</v>
      </c>
      <c r="D19" s="242" t="s">
        <v>169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  <c r="J19" s="107">
        <v>0</v>
      </c>
      <c r="K19" s="107">
        <v>0</v>
      </c>
      <c r="L19" s="107">
        <v>0</v>
      </c>
      <c r="M19" s="107">
        <v>0</v>
      </c>
      <c r="N19" s="107">
        <f>SUM(E19:M19)</f>
        <v>0</v>
      </c>
      <c r="O19" s="107">
        <v>0</v>
      </c>
      <c r="P19" s="310">
        <v>0</v>
      </c>
      <c r="Q19" s="107">
        <v>0</v>
      </c>
      <c r="R19" s="107">
        <v>0</v>
      </c>
      <c r="S19" s="107">
        <v>0</v>
      </c>
      <c r="T19" s="107">
        <v>0</v>
      </c>
      <c r="U19" s="107">
        <v>0</v>
      </c>
      <c r="V19" s="107">
        <v>0</v>
      </c>
      <c r="W19" s="107">
        <v>0</v>
      </c>
      <c r="X19" s="107">
        <v>0</v>
      </c>
      <c r="Y19" s="107">
        <v>0</v>
      </c>
      <c r="Z19" s="107">
        <f>SUM(Q19:Y19)</f>
        <v>0</v>
      </c>
      <c r="AA19" s="107">
        <v>0</v>
      </c>
      <c r="AB19" s="310">
        <v>0</v>
      </c>
    </row>
    <row r="20" spans="1:28" ht="15" customHeight="1">
      <c r="A20" s="151">
        <v>5</v>
      </c>
      <c r="B20" s="152" t="s">
        <v>106</v>
      </c>
      <c r="C20" s="153"/>
      <c r="D20" s="153"/>
      <c r="E20" s="154">
        <f aca="true" t="shared" si="10" ref="E20:AA20">E21</f>
        <v>8350</v>
      </c>
      <c r="F20" s="154">
        <f t="shared" si="10"/>
        <v>0</v>
      </c>
      <c r="G20" s="154">
        <f t="shared" si="10"/>
        <v>1000</v>
      </c>
      <c r="H20" s="154">
        <f t="shared" si="10"/>
        <v>0</v>
      </c>
      <c r="I20" s="154">
        <f t="shared" si="10"/>
        <v>1000</v>
      </c>
      <c r="J20" s="154">
        <f t="shared" si="10"/>
        <v>0</v>
      </c>
      <c r="K20" s="154">
        <f t="shared" si="10"/>
        <v>-1118</v>
      </c>
      <c r="L20" s="154">
        <f t="shared" si="10"/>
        <v>0</v>
      </c>
      <c r="M20" s="154">
        <f t="shared" si="10"/>
        <v>130</v>
      </c>
      <c r="N20" s="154">
        <f t="shared" si="10"/>
        <v>9362</v>
      </c>
      <c r="O20" s="154">
        <f t="shared" si="10"/>
        <v>9356</v>
      </c>
      <c r="P20" s="304">
        <f aca="true" t="shared" si="11" ref="P20:P28">SUM(O20/N20)</f>
        <v>0.9993591113010041</v>
      </c>
      <c r="Q20" s="154">
        <f t="shared" si="10"/>
        <v>0</v>
      </c>
      <c r="R20" s="154">
        <f t="shared" si="10"/>
        <v>0</v>
      </c>
      <c r="S20" s="154">
        <f t="shared" si="10"/>
        <v>0</v>
      </c>
      <c r="T20" s="154">
        <f t="shared" si="10"/>
        <v>0</v>
      </c>
      <c r="U20" s="154">
        <f t="shared" si="10"/>
        <v>0</v>
      </c>
      <c r="V20" s="154">
        <f t="shared" si="10"/>
        <v>0</v>
      </c>
      <c r="W20" s="154">
        <f t="shared" si="10"/>
        <v>0</v>
      </c>
      <c r="X20" s="154">
        <f t="shared" si="10"/>
        <v>0</v>
      </c>
      <c r="Y20" s="154">
        <f t="shared" si="10"/>
        <v>0</v>
      </c>
      <c r="Z20" s="154">
        <f t="shared" si="10"/>
        <v>0</v>
      </c>
      <c r="AA20" s="154">
        <f t="shared" si="10"/>
        <v>0</v>
      </c>
      <c r="AB20" s="304">
        <v>0</v>
      </c>
    </row>
    <row r="21" spans="1:28" ht="15" customHeight="1">
      <c r="A21" s="90" t="s">
        <v>267</v>
      </c>
      <c r="B21" s="88" t="s">
        <v>211</v>
      </c>
      <c r="C21" s="119" t="s">
        <v>43</v>
      </c>
      <c r="D21" s="112"/>
      <c r="E21" s="99">
        <f aca="true" t="shared" si="12" ref="E21:O21">SUM(E22:E25)</f>
        <v>8350</v>
      </c>
      <c r="F21" s="99">
        <f t="shared" si="12"/>
        <v>0</v>
      </c>
      <c r="G21" s="99">
        <f t="shared" si="12"/>
        <v>1000</v>
      </c>
      <c r="H21" s="99">
        <f>SUM(H22:H25)</f>
        <v>0</v>
      </c>
      <c r="I21" s="99">
        <f>SUM(I22:I25)</f>
        <v>1000</v>
      </c>
      <c r="J21" s="99">
        <f>SUM(J22:J25)</f>
        <v>0</v>
      </c>
      <c r="K21" s="99">
        <f>SUM(K22:K25)</f>
        <v>-1118</v>
      </c>
      <c r="L21" s="99">
        <f>SUM(L22:L25)</f>
        <v>0</v>
      </c>
      <c r="M21" s="99">
        <f t="shared" si="12"/>
        <v>130</v>
      </c>
      <c r="N21" s="99">
        <f t="shared" si="12"/>
        <v>9362</v>
      </c>
      <c r="O21" s="99">
        <f t="shared" si="12"/>
        <v>9356</v>
      </c>
      <c r="P21" s="305">
        <f t="shared" si="11"/>
        <v>0.9993591113010041</v>
      </c>
      <c r="Q21" s="99">
        <f aca="true" t="shared" si="13" ref="Q21:AA21">SUM(Q22:Q25)</f>
        <v>0</v>
      </c>
      <c r="R21" s="99">
        <f t="shared" si="13"/>
        <v>0</v>
      </c>
      <c r="S21" s="99">
        <f t="shared" si="13"/>
        <v>0</v>
      </c>
      <c r="T21" s="99">
        <f>SUM(T22:T25)</f>
        <v>0</v>
      </c>
      <c r="U21" s="99">
        <f>SUM(U22:U25)</f>
        <v>0</v>
      </c>
      <c r="V21" s="99">
        <f>SUM(V22:V25)</f>
        <v>0</v>
      </c>
      <c r="W21" s="99">
        <f>SUM(W22:W25)</f>
        <v>0</v>
      </c>
      <c r="X21" s="99">
        <f>SUM(X22:X25)</f>
        <v>0</v>
      </c>
      <c r="Y21" s="99">
        <f t="shared" si="13"/>
        <v>0</v>
      </c>
      <c r="Z21" s="99">
        <f t="shared" si="13"/>
        <v>0</v>
      </c>
      <c r="AA21" s="99">
        <f t="shared" si="13"/>
        <v>0</v>
      </c>
      <c r="AB21" s="305">
        <v>0</v>
      </c>
    </row>
    <row r="22" spans="1:28" ht="15" customHeight="1">
      <c r="A22" s="89"/>
      <c r="B22" s="131"/>
      <c r="C22" s="123" t="s">
        <v>24</v>
      </c>
      <c r="D22" s="108" t="s">
        <v>135</v>
      </c>
      <c r="E22" s="107">
        <v>5000</v>
      </c>
      <c r="F22" s="107">
        <v>0</v>
      </c>
      <c r="G22" s="107">
        <v>-4000</v>
      </c>
      <c r="H22" s="107">
        <v>0</v>
      </c>
      <c r="I22" s="107">
        <v>1000</v>
      </c>
      <c r="J22" s="107">
        <v>0</v>
      </c>
      <c r="K22" s="107">
        <v>-500</v>
      </c>
      <c r="L22" s="107">
        <v>0</v>
      </c>
      <c r="M22" s="107">
        <v>130</v>
      </c>
      <c r="N22" s="107">
        <f>SUM(E22:M22)</f>
        <v>1630</v>
      </c>
      <c r="O22" s="107">
        <v>1623</v>
      </c>
      <c r="P22" s="310">
        <f t="shared" si="11"/>
        <v>0.9957055214723927</v>
      </c>
      <c r="Q22" s="107">
        <v>0</v>
      </c>
      <c r="R22" s="107">
        <v>0</v>
      </c>
      <c r="S22" s="107">
        <v>0</v>
      </c>
      <c r="T22" s="107">
        <v>0</v>
      </c>
      <c r="U22" s="107">
        <v>0</v>
      </c>
      <c r="V22" s="107">
        <v>0</v>
      </c>
      <c r="W22" s="107">
        <v>0</v>
      </c>
      <c r="X22" s="107">
        <v>0</v>
      </c>
      <c r="Y22" s="107">
        <v>0</v>
      </c>
      <c r="Z22" s="107">
        <f>SUM(Q22:Y22)</f>
        <v>0</v>
      </c>
      <c r="AA22" s="107">
        <v>0</v>
      </c>
      <c r="AB22" s="310">
        <v>0</v>
      </c>
    </row>
    <row r="23" spans="1:28" ht="15" customHeight="1">
      <c r="A23" s="90"/>
      <c r="B23" s="131"/>
      <c r="C23" s="380" t="s">
        <v>25</v>
      </c>
      <c r="D23" s="382" t="s">
        <v>170</v>
      </c>
      <c r="E23" s="107">
        <v>3350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-425</v>
      </c>
      <c r="L23" s="107">
        <v>0</v>
      </c>
      <c r="M23" s="107">
        <v>0</v>
      </c>
      <c r="N23" s="107">
        <f>SUM(E23:M23)</f>
        <v>2925</v>
      </c>
      <c r="O23" s="107">
        <v>2925</v>
      </c>
      <c r="P23" s="310">
        <f t="shared" si="11"/>
        <v>1</v>
      </c>
      <c r="Q23" s="107">
        <v>0</v>
      </c>
      <c r="R23" s="107">
        <v>0</v>
      </c>
      <c r="S23" s="107">
        <v>0</v>
      </c>
      <c r="T23" s="107">
        <v>0</v>
      </c>
      <c r="U23" s="107">
        <v>0</v>
      </c>
      <c r="V23" s="107">
        <v>0</v>
      </c>
      <c r="W23" s="107">
        <v>0</v>
      </c>
      <c r="X23" s="107">
        <v>0</v>
      </c>
      <c r="Y23" s="107">
        <v>0</v>
      </c>
      <c r="Z23" s="107">
        <f>SUM(Q23:Y23)</f>
        <v>0</v>
      </c>
      <c r="AA23" s="107">
        <v>0</v>
      </c>
      <c r="AB23" s="310">
        <v>0</v>
      </c>
    </row>
    <row r="24" spans="1:28" ht="15" customHeight="1">
      <c r="A24" s="90"/>
      <c r="B24" s="131"/>
      <c r="C24" s="381"/>
      <c r="D24" s="383"/>
      <c r="E24" s="107">
        <v>0</v>
      </c>
      <c r="F24" s="107">
        <v>0</v>
      </c>
      <c r="G24" s="107">
        <v>0</v>
      </c>
      <c r="H24" s="107">
        <v>0</v>
      </c>
      <c r="I24" s="107">
        <v>0</v>
      </c>
      <c r="J24" s="107">
        <v>0</v>
      </c>
      <c r="K24" s="107">
        <v>0</v>
      </c>
      <c r="L24" s="107">
        <v>0</v>
      </c>
      <c r="M24" s="107">
        <v>0</v>
      </c>
      <c r="N24" s="107">
        <f>SUM(E24:M24)</f>
        <v>0</v>
      </c>
      <c r="O24" s="107">
        <v>0</v>
      </c>
      <c r="P24" s="310">
        <v>0</v>
      </c>
      <c r="Q24" s="107">
        <v>0</v>
      </c>
      <c r="R24" s="107">
        <v>0</v>
      </c>
      <c r="S24" s="107">
        <v>0</v>
      </c>
      <c r="T24" s="107">
        <v>0</v>
      </c>
      <c r="U24" s="107">
        <v>0</v>
      </c>
      <c r="V24" s="107">
        <v>0</v>
      </c>
      <c r="W24" s="107">
        <v>0</v>
      </c>
      <c r="X24" s="107">
        <v>0</v>
      </c>
      <c r="Y24" s="107">
        <v>0</v>
      </c>
      <c r="Z24" s="107">
        <f>SUM(Q24:Y24)</f>
        <v>0</v>
      </c>
      <c r="AA24" s="107">
        <v>0</v>
      </c>
      <c r="AB24" s="310">
        <v>0</v>
      </c>
    </row>
    <row r="25" spans="1:28" ht="15" customHeight="1">
      <c r="A25" s="89"/>
      <c r="B25" s="131"/>
      <c r="C25" s="176" t="s">
        <v>40</v>
      </c>
      <c r="D25" s="108" t="s">
        <v>300</v>
      </c>
      <c r="E25" s="107">
        <v>0</v>
      </c>
      <c r="F25" s="107">
        <v>0</v>
      </c>
      <c r="G25" s="107">
        <v>5000</v>
      </c>
      <c r="H25" s="107">
        <v>0</v>
      </c>
      <c r="I25" s="107">
        <v>0</v>
      </c>
      <c r="J25" s="107">
        <v>0</v>
      </c>
      <c r="K25" s="107">
        <v>-193</v>
      </c>
      <c r="L25" s="107">
        <v>0</v>
      </c>
      <c r="M25" s="107">
        <v>0</v>
      </c>
      <c r="N25" s="107">
        <f>SUM(E25:M25)</f>
        <v>4807</v>
      </c>
      <c r="O25" s="107">
        <v>4808</v>
      </c>
      <c r="P25" s="310">
        <f t="shared" si="11"/>
        <v>1.0002080299563136</v>
      </c>
      <c r="Q25" s="107">
        <v>0</v>
      </c>
      <c r="R25" s="107">
        <v>0</v>
      </c>
      <c r="S25" s="107">
        <v>0</v>
      </c>
      <c r="T25" s="107">
        <v>0</v>
      </c>
      <c r="U25" s="107">
        <v>0</v>
      </c>
      <c r="V25" s="107">
        <v>0</v>
      </c>
      <c r="W25" s="107">
        <v>0</v>
      </c>
      <c r="X25" s="107">
        <v>0</v>
      </c>
      <c r="Y25" s="107">
        <v>0</v>
      </c>
      <c r="Z25" s="107">
        <f>SUM(Q25:Y25)</f>
        <v>0</v>
      </c>
      <c r="AA25" s="107">
        <v>0</v>
      </c>
      <c r="AB25" s="310">
        <v>0</v>
      </c>
    </row>
    <row r="26" spans="1:28" ht="15" customHeight="1">
      <c r="A26" s="151">
        <v>6</v>
      </c>
      <c r="B26" s="152" t="s">
        <v>136</v>
      </c>
      <c r="C26" s="243"/>
      <c r="D26" s="153"/>
      <c r="E26" s="154">
        <f aca="true" t="shared" si="14" ref="E26:AA27">E27</f>
        <v>3200</v>
      </c>
      <c r="F26" s="154">
        <f t="shared" si="14"/>
        <v>0</v>
      </c>
      <c r="G26" s="154">
        <f t="shared" si="14"/>
        <v>0</v>
      </c>
      <c r="H26" s="154">
        <f t="shared" si="14"/>
        <v>0</v>
      </c>
      <c r="I26" s="154">
        <f t="shared" si="14"/>
        <v>300</v>
      </c>
      <c r="J26" s="154">
        <f t="shared" si="14"/>
        <v>0</v>
      </c>
      <c r="K26" s="154">
        <f t="shared" si="14"/>
        <v>250</v>
      </c>
      <c r="L26" s="154">
        <f t="shared" si="14"/>
        <v>0</v>
      </c>
      <c r="M26" s="154">
        <f t="shared" si="14"/>
        <v>0</v>
      </c>
      <c r="N26" s="154">
        <f t="shared" si="14"/>
        <v>3750</v>
      </c>
      <c r="O26" s="154">
        <f t="shared" si="14"/>
        <v>3748</v>
      </c>
      <c r="P26" s="304">
        <f t="shared" si="11"/>
        <v>0.9994666666666666</v>
      </c>
      <c r="Q26" s="154">
        <f t="shared" si="14"/>
        <v>0</v>
      </c>
      <c r="R26" s="154">
        <f t="shared" si="14"/>
        <v>0</v>
      </c>
      <c r="S26" s="154">
        <f t="shared" si="14"/>
        <v>0</v>
      </c>
      <c r="T26" s="154">
        <f t="shared" si="14"/>
        <v>0</v>
      </c>
      <c r="U26" s="154">
        <f t="shared" si="14"/>
        <v>0</v>
      </c>
      <c r="V26" s="154">
        <f t="shared" si="14"/>
        <v>0</v>
      </c>
      <c r="W26" s="154">
        <f t="shared" si="14"/>
        <v>0</v>
      </c>
      <c r="X26" s="154">
        <f t="shared" si="14"/>
        <v>0</v>
      </c>
      <c r="Y26" s="154">
        <f t="shared" si="14"/>
        <v>0</v>
      </c>
      <c r="Z26" s="154">
        <f t="shared" si="14"/>
        <v>0</v>
      </c>
      <c r="AA26" s="154">
        <f t="shared" si="14"/>
        <v>0</v>
      </c>
      <c r="AB26" s="304">
        <v>0</v>
      </c>
    </row>
    <row r="27" spans="1:28" ht="15" customHeight="1">
      <c r="A27" s="90" t="s">
        <v>266</v>
      </c>
      <c r="B27" s="88" t="s">
        <v>199</v>
      </c>
      <c r="C27" s="119" t="s">
        <v>137</v>
      </c>
      <c r="D27" s="112"/>
      <c r="E27" s="99">
        <f t="shared" si="14"/>
        <v>3200</v>
      </c>
      <c r="F27" s="99">
        <f t="shared" si="14"/>
        <v>0</v>
      </c>
      <c r="G27" s="99">
        <f t="shared" si="14"/>
        <v>0</v>
      </c>
      <c r="H27" s="99">
        <f t="shared" si="14"/>
        <v>0</v>
      </c>
      <c r="I27" s="99">
        <f t="shared" si="14"/>
        <v>300</v>
      </c>
      <c r="J27" s="99">
        <f t="shared" si="14"/>
        <v>0</v>
      </c>
      <c r="K27" s="99">
        <f t="shared" si="14"/>
        <v>250</v>
      </c>
      <c r="L27" s="99">
        <f t="shared" si="14"/>
        <v>0</v>
      </c>
      <c r="M27" s="99">
        <f t="shared" si="14"/>
        <v>0</v>
      </c>
      <c r="N27" s="99">
        <f t="shared" si="14"/>
        <v>3750</v>
      </c>
      <c r="O27" s="99">
        <f t="shared" si="14"/>
        <v>3748</v>
      </c>
      <c r="P27" s="305">
        <f t="shared" si="11"/>
        <v>0.9994666666666666</v>
      </c>
      <c r="Q27" s="99">
        <f t="shared" si="14"/>
        <v>0</v>
      </c>
      <c r="R27" s="99">
        <f t="shared" si="14"/>
        <v>0</v>
      </c>
      <c r="S27" s="99">
        <f t="shared" si="14"/>
        <v>0</v>
      </c>
      <c r="T27" s="99">
        <f t="shared" si="14"/>
        <v>0</v>
      </c>
      <c r="U27" s="99">
        <f t="shared" si="14"/>
        <v>0</v>
      </c>
      <c r="V27" s="99">
        <f t="shared" si="14"/>
        <v>0</v>
      </c>
      <c r="W27" s="99">
        <f t="shared" si="14"/>
        <v>0</v>
      </c>
      <c r="X27" s="99">
        <f t="shared" si="14"/>
        <v>0</v>
      </c>
      <c r="Y27" s="99">
        <f t="shared" si="14"/>
        <v>0</v>
      </c>
      <c r="Z27" s="99">
        <f t="shared" si="14"/>
        <v>0</v>
      </c>
      <c r="AA27" s="99">
        <f t="shared" si="14"/>
        <v>0</v>
      </c>
      <c r="AB27" s="305">
        <v>0</v>
      </c>
    </row>
    <row r="28" spans="1:28" ht="15" customHeight="1">
      <c r="A28" s="89"/>
      <c r="B28" s="131"/>
      <c r="C28" s="123" t="s">
        <v>24</v>
      </c>
      <c r="D28" s="108" t="s">
        <v>138</v>
      </c>
      <c r="E28" s="107">
        <v>3200</v>
      </c>
      <c r="F28" s="107">
        <v>0</v>
      </c>
      <c r="G28" s="107">
        <v>0</v>
      </c>
      <c r="H28" s="107">
        <v>0</v>
      </c>
      <c r="I28" s="107">
        <v>300</v>
      </c>
      <c r="J28" s="107">
        <v>0</v>
      </c>
      <c r="K28" s="107">
        <v>250</v>
      </c>
      <c r="L28" s="107">
        <v>0</v>
      </c>
      <c r="M28" s="107">
        <v>0</v>
      </c>
      <c r="N28" s="107">
        <f>SUM(E28:M28)</f>
        <v>3750</v>
      </c>
      <c r="O28" s="107">
        <v>3748</v>
      </c>
      <c r="P28" s="310">
        <f t="shared" si="11"/>
        <v>0.9994666666666666</v>
      </c>
      <c r="Q28" s="107">
        <v>0</v>
      </c>
      <c r="R28" s="107">
        <v>0</v>
      </c>
      <c r="S28" s="107">
        <v>0</v>
      </c>
      <c r="T28" s="107">
        <v>0</v>
      </c>
      <c r="U28" s="107">
        <v>0</v>
      </c>
      <c r="V28" s="107">
        <v>0</v>
      </c>
      <c r="W28" s="107">
        <v>0</v>
      </c>
      <c r="X28" s="107">
        <v>0</v>
      </c>
      <c r="Y28" s="107">
        <v>0</v>
      </c>
      <c r="Z28" s="107">
        <f>SUM(Q28:Y28)</f>
        <v>0</v>
      </c>
      <c r="AA28" s="107">
        <v>0</v>
      </c>
      <c r="AB28" s="310">
        <v>0</v>
      </c>
    </row>
    <row r="29" spans="1:28" ht="15" customHeight="1">
      <c r="A29" s="151">
        <v>7</v>
      </c>
      <c r="B29" s="152" t="s">
        <v>198</v>
      </c>
      <c r="C29" s="153"/>
      <c r="D29" s="153"/>
      <c r="E29" s="154">
        <f aca="true" t="shared" si="15" ref="E29:AA29">E30</f>
        <v>700</v>
      </c>
      <c r="F29" s="154">
        <f t="shared" si="15"/>
        <v>0</v>
      </c>
      <c r="G29" s="154">
        <f t="shared" si="15"/>
        <v>0</v>
      </c>
      <c r="H29" s="154">
        <f t="shared" si="15"/>
        <v>0</v>
      </c>
      <c r="I29" s="154">
        <f t="shared" si="15"/>
        <v>0</v>
      </c>
      <c r="J29" s="154">
        <f t="shared" si="15"/>
        <v>-523</v>
      </c>
      <c r="K29" s="154">
        <f t="shared" si="15"/>
        <v>0</v>
      </c>
      <c r="L29" s="154">
        <f t="shared" si="15"/>
        <v>0</v>
      </c>
      <c r="M29" s="154">
        <f t="shared" si="15"/>
        <v>0</v>
      </c>
      <c r="N29" s="154">
        <f t="shared" si="15"/>
        <v>177</v>
      </c>
      <c r="O29" s="154">
        <f t="shared" si="15"/>
        <v>177</v>
      </c>
      <c r="P29" s="304">
        <f aca="true" t="shared" si="16" ref="P29:P36">SUM(O29/N29)</f>
        <v>1</v>
      </c>
      <c r="Q29" s="154">
        <f t="shared" si="15"/>
        <v>0</v>
      </c>
      <c r="R29" s="154">
        <f t="shared" si="15"/>
        <v>0</v>
      </c>
      <c r="S29" s="154">
        <f t="shared" si="15"/>
        <v>0</v>
      </c>
      <c r="T29" s="154">
        <f t="shared" si="15"/>
        <v>0</v>
      </c>
      <c r="U29" s="154">
        <f t="shared" si="15"/>
        <v>0</v>
      </c>
      <c r="V29" s="154">
        <f t="shared" si="15"/>
        <v>0</v>
      </c>
      <c r="W29" s="154">
        <f t="shared" si="15"/>
        <v>0</v>
      </c>
      <c r="X29" s="154">
        <f t="shared" si="15"/>
        <v>0</v>
      </c>
      <c r="Y29" s="154">
        <f t="shared" si="15"/>
        <v>0</v>
      </c>
      <c r="Z29" s="154">
        <f t="shared" si="15"/>
        <v>0</v>
      </c>
      <c r="AA29" s="154">
        <f t="shared" si="15"/>
        <v>0</v>
      </c>
      <c r="AB29" s="304">
        <v>0</v>
      </c>
    </row>
    <row r="30" spans="1:28" ht="15" customHeight="1">
      <c r="A30" s="90" t="s">
        <v>217</v>
      </c>
      <c r="B30" s="88" t="s">
        <v>145</v>
      </c>
      <c r="C30" s="119" t="s">
        <v>283</v>
      </c>
      <c r="D30" s="172"/>
      <c r="E30" s="120">
        <f aca="true" t="shared" si="17" ref="E30:AA30">SUM(E31:E31)</f>
        <v>700</v>
      </c>
      <c r="F30" s="120">
        <f t="shared" si="17"/>
        <v>0</v>
      </c>
      <c r="G30" s="120">
        <f t="shared" si="17"/>
        <v>0</v>
      </c>
      <c r="H30" s="120">
        <f t="shared" si="17"/>
        <v>0</v>
      </c>
      <c r="I30" s="120">
        <f t="shared" si="17"/>
        <v>0</v>
      </c>
      <c r="J30" s="120">
        <f t="shared" si="17"/>
        <v>-523</v>
      </c>
      <c r="K30" s="120">
        <f t="shared" si="17"/>
        <v>0</v>
      </c>
      <c r="L30" s="120">
        <f t="shared" si="17"/>
        <v>0</v>
      </c>
      <c r="M30" s="120">
        <f t="shared" si="17"/>
        <v>0</v>
      </c>
      <c r="N30" s="120">
        <f t="shared" si="17"/>
        <v>177</v>
      </c>
      <c r="O30" s="120">
        <f t="shared" si="17"/>
        <v>177</v>
      </c>
      <c r="P30" s="305">
        <f t="shared" si="16"/>
        <v>1</v>
      </c>
      <c r="Q30" s="120">
        <f t="shared" si="17"/>
        <v>0</v>
      </c>
      <c r="R30" s="120">
        <f t="shared" si="17"/>
        <v>0</v>
      </c>
      <c r="S30" s="120">
        <f t="shared" si="17"/>
        <v>0</v>
      </c>
      <c r="T30" s="120">
        <f t="shared" si="17"/>
        <v>0</v>
      </c>
      <c r="U30" s="120">
        <f t="shared" si="17"/>
        <v>0</v>
      </c>
      <c r="V30" s="120">
        <f t="shared" si="17"/>
        <v>0</v>
      </c>
      <c r="W30" s="120">
        <f t="shared" si="17"/>
        <v>0</v>
      </c>
      <c r="X30" s="120">
        <f t="shared" si="17"/>
        <v>0</v>
      </c>
      <c r="Y30" s="120">
        <f t="shared" si="17"/>
        <v>0</v>
      </c>
      <c r="Z30" s="120">
        <f t="shared" si="17"/>
        <v>0</v>
      </c>
      <c r="AA30" s="120">
        <f t="shared" si="17"/>
        <v>0</v>
      </c>
      <c r="AB30" s="305">
        <v>0</v>
      </c>
    </row>
    <row r="31" spans="1:28" ht="15" customHeight="1">
      <c r="A31" s="89"/>
      <c r="B31" s="113"/>
      <c r="C31" s="79" t="s">
        <v>25</v>
      </c>
      <c r="D31" s="111" t="s">
        <v>171</v>
      </c>
      <c r="E31" s="104">
        <v>700</v>
      </c>
      <c r="F31" s="104">
        <v>0</v>
      </c>
      <c r="G31" s="104">
        <v>0</v>
      </c>
      <c r="H31" s="104">
        <v>0</v>
      </c>
      <c r="I31" s="104">
        <v>0</v>
      </c>
      <c r="J31" s="104">
        <v>-523</v>
      </c>
      <c r="K31" s="104">
        <v>0</v>
      </c>
      <c r="L31" s="104">
        <v>0</v>
      </c>
      <c r="M31" s="104">
        <v>0</v>
      </c>
      <c r="N31" s="104">
        <f>SUM(E31:M31)</f>
        <v>177</v>
      </c>
      <c r="O31" s="104">
        <v>177</v>
      </c>
      <c r="P31" s="310">
        <f t="shared" si="16"/>
        <v>1</v>
      </c>
      <c r="Q31" s="101">
        <v>0</v>
      </c>
      <c r="R31" s="104">
        <v>0</v>
      </c>
      <c r="S31" s="104">
        <v>0</v>
      </c>
      <c r="T31" s="104">
        <v>0</v>
      </c>
      <c r="U31" s="104">
        <v>0</v>
      </c>
      <c r="V31" s="104">
        <v>0</v>
      </c>
      <c r="W31" s="104">
        <v>0</v>
      </c>
      <c r="X31" s="104">
        <v>0</v>
      </c>
      <c r="Y31" s="104">
        <v>0</v>
      </c>
      <c r="Z31" s="104">
        <f>SUM(Q31:Y31)</f>
        <v>0</v>
      </c>
      <c r="AA31" s="101">
        <v>0</v>
      </c>
      <c r="AB31" s="310">
        <v>0</v>
      </c>
    </row>
    <row r="32" spans="1:28" ht="15" customHeight="1">
      <c r="A32" s="151">
        <v>8</v>
      </c>
      <c r="B32" s="152" t="s">
        <v>393</v>
      </c>
      <c r="C32" s="153"/>
      <c r="D32" s="257"/>
      <c r="E32" s="154">
        <f aca="true" t="shared" si="18" ref="E32:AA32">E33</f>
        <v>17100</v>
      </c>
      <c r="F32" s="154">
        <f t="shared" si="18"/>
        <v>0</v>
      </c>
      <c r="G32" s="154">
        <f t="shared" si="18"/>
        <v>0</v>
      </c>
      <c r="H32" s="154">
        <f t="shared" si="18"/>
        <v>0</v>
      </c>
      <c r="I32" s="154">
        <f t="shared" si="18"/>
        <v>0</v>
      </c>
      <c r="J32" s="154">
        <f t="shared" si="18"/>
        <v>-2500</v>
      </c>
      <c r="K32" s="154">
        <f t="shared" si="18"/>
        <v>0</v>
      </c>
      <c r="L32" s="154">
        <f t="shared" si="18"/>
        <v>0</v>
      </c>
      <c r="M32" s="154">
        <f t="shared" si="18"/>
        <v>0</v>
      </c>
      <c r="N32" s="154">
        <f t="shared" si="18"/>
        <v>14600</v>
      </c>
      <c r="O32" s="154">
        <f t="shared" si="18"/>
        <v>11409</v>
      </c>
      <c r="P32" s="304">
        <f t="shared" si="16"/>
        <v>0.7814383561643835</v>
      </c>
      <c r="Q32" s="154">
        <f t="shared" si="18"/>
        <v>10000</v>
      </c>
      <c r="R32" s="154">
        <f t="shared" si="18"/>
        <v>0</v>
      </c>
      <c r="S32" s="154">
        <f t="shared" si="18"/>
        <v>0</v>
      </c>
      <c r="T32" s="154">
        <f t="shared" si="18"/>
        <v>0</v>
      </c>
      <c r="U32" s="154">
        <f t="shared" si="18"/>
        <v>0</v>
      </c>
      <c r="V32" s="154">
        <f t="shared" si="18"/>
        <v>0</v>
      </c>
      <c r="W32" s="154">
        <f t="shared" si="18"/>
        <v>0</v>
      </c>
      <c r="X32" s="154">
        <f t="shared" si="18"/>
        <v>0</v>
      </c>
      <c r="Y32" s="154">
        <f t="shared" si="18"/>
        <v>0</v>
      </c>
      <c r="Z32" s="154">
        <f t="shared" si="18"/>
        <v>10000</v>
      </c>
      <c r="AA32" s="154">
        <f t="shared" si="18"/>
        <v>950</v>
      </c>
      <c r="AB32" s="304">
        <f>SUM(AA32/Z32)</f>
        <v>0.095</v>
      </c>
    </row>
    <row r="33" spans="1:28" ht="15" customHeight="1">
      <c r="A33" s="79" t="s">
        <v>394</v>
      </c>
      <c r="B33" s="88" t="s">
        <v>210</v>
      </c>
      <c r="C33" s="112" t="s">
        <v>107</v>
      </c>
      <c r="D33" s="172"/>
      <c r="E33" s="120">
        <f aca="true" t="shared" si="19" ref="E33:O33">SUM(E34:E38)</f>
        <v>17100</v>
      </c>
      <c r="F33" s="120">
        <f t="shared" si="19"/>
        <v>0</v>
      </c>
      <c r="G33" s="120">
        <f t="shared" si="19"/>
        <v>0</v>
      </c>
      <c r="H33" s="120">
        <f>SUM(H34:H38)</f>
        <v>0</v>
      </c>
      <c r="I33" s="120">
        <f>SUM(I34:I38)</f>
        <v>0</v>
      </c>
      <c r="J33" s="120">
        <f>SUM(J34:J38)</f>
        <v>-2500</v>
      </c>
      <c r="K33" s="120">
        <f>SUM(K34:K38)</f>
        <v>0</v>
      </c>
      <c r="L33" s="120">
        <f>SUM(L34:L38)</f>
        <v>0</v>
      </c>
      <c r="M33" s="120">
        <f t="shared" si="19"/>
        <v>0</v>
      </c>
      <c r="N33" s="120">
        <f t="shared" si="19"/>
        <v>14600</v>
      </c>
      <c r="O33" s="120">
        <f t="shared" si="19"/>
        <v>11409</v>
      </c>
      <c r="P33" s="305">
        <f t="shared" si="16"/>
        <v>0.7814383561643835</v>
      </c>
      <c r="Q33" s="120">
        <f aca="true" t="shared" si="20" ref="Q33:AA33">SUM(Q34:Q38)</f>
        <v>10000</v>
      </c>
      <c r="R33" s="120">
        <f t="shared" si="20"/>
        <v>0</v>
      </c>
      <c r="S33" s="120">
        <f t="shared" si="20"/>
        <v>0</v>
      </c>
      <c r="T33" s="120">
        <f>SUM(T34:T38)</f>
        <v>0</v>
      </c>
      <c r="U33" s="120">
        <f>SUM(U34:U38)</f>
        <v>0</v>
      </c>
      <c r="V33" s="120">
        <f>SUM(V34:V38)</f>
        <v>0</v>
      </c>
      <c r="W33" s="120">
        <f>SUM(W34:W38)</f>
        <v>0</v>
      </c>
      <c r="X33" s="120">
        <f>SUM(X34:X38)</f>
        <v>0</v>
      </c>
      <c r="Y33" s="120">
        <f t="shared" si="20"/>
        <v>0</v>
      </c>
      <c r="Z33" s="120">
        <f t="shared" si="20"/>
        <v>10000</v>
      </c>
      <c r="AA33" s="120">
        <f t="shared" si="20"/>
        <v>950</v>
      </c>
      <c r="AB33" s="305">
        <f>SUM(AA33/Z33)</f>
        <v>0.095</v>
      </c>
    </row>
    <row r="34" spans="1:28" ht="15" customHeight="1">
      <c r="A34" s="96"/>
      <c r="B34" s="113"/>
      <c r="C34" s="79" t="s">
        <v>24</v>
      </c>
      <c r="D34" s="110" t="s">
        <v>16</v>
      </c>
      <c r="E34" s="104">
        <v>12100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f>SUM(E34:M34)</f>
        <v>12100</v>
      </c>
      <c r="O34" s="104">
        <v>10623</v>
      </c>
      <c r="P34" s="310">
        <f t="shared" si="16"/>
        <v>0.8779338842975206</v>
      </c>
      <c r="Q34" s="101">
        <v>0</v>
      </c>
      <c r="R34" s="104">
        <v>0</v>
      </c>
      <c r="S34" s="104">
        <v>0</v>
      </c>
      <c r="T34" s="104">
        <v>0</v>
      </c>
      <c r="U34" s="104">
        <v>0</v>
      </c>
      <c r="V34" s="104">
        <v>0</v>
      </c>
      <c r="W34" s="104">
        <v>0</v>
      </c>
      <c r="X34" s="104">
        <v>0</v>
      </c>
      <c r="Y34" s="104">
        <v>0</v>
      </c>
      <c r="Z34" s="104">
        <f>SUM(Q34:Y34)</f>
        <v>0</v>
      </c>
      <c r="AA34" s="101">
        <v>0</v>
      </c>
      <c r="AB34" s="310">
        <v>0</v>
      </c>
    </row>
    <row r="35" spans="1:28" ht="15" customHeight="1">
      <c r="A35" s="96"/>
      <c r="B35" s="113"/>
      <c r="C35" s="79" t="s">
        <v>25</v>
      </c>
      <c r="D35" s="110" t="s">
        <v>13</v>
      </c>
      <c r="E35" s="101">
        <v>1500</v>
      </c>
      <c r="F35" s="101">
        <v>0</v>
      </c>
      <c r="G35" s="101">
        <v>0</v>
      </c>
      <c r="H35" s="101">
        <v>0</v>
      </c>
      <c r="I35" s="101">
        <v>0</v>
      </c>
      <c r="J35" s="101">
        <v>0</v>
      </c>
      <c r="K35" s="101">
        <v>0</v>
      </c>
      <c r="L35" s="101">
        <v>0</v>
      </c>
      <c r="M35" s="101">
        <v>0</v>
      </c>
      <c r="N35" s="101">
        <f>SUM(E35:M35)</f>
        <v>1500</v>
      </c>
      <c r="O35" s="101">
        <v>588</v>
      </c>
      <c r="P35" s="310">
        <f t="shared" si="16"/>
        <v>0.392</v>
      </c>
      <c r="Q35" s="101">
        <v>0</v>
      </c>
      <c r="R35" s="101">
        <v>0</v>
      </c>
      <c r="S35" s="101">
        <v>0</v>
      </c>
      <c r="T35" s="101">
        <v>0</v>
      </c>
      <c r="U35" s="101">
        <v>0</v>
      </c>
      <c r="V35" s="101">
        <v>0</v>
      </c>
      <c r="W35" s="101">
        <v>0</v>
      </c>
      <c r="X35" s="101">
        <v>0</v>
      </c>
      <c r="Y35" s="101">
        <v>0</v>
      </c>
      <c r="Z35" s="101">
        <f>SUM(Q35:Y35)</f>
        <v>0</v>
      </c>
      <c r="AA35" s="101">
        <v>0</v>
      </c>
      <c r="AB35" s="310">
        <v>0</v>
      </c>
    </row>
    <row r="36" spans="1:28" ht="15" customHeight="1">
      <c r="A36" s="96"/>
      <c r="B36" s="113"/>
      <c r="C36" s="79" t="s">
        <v>26</v>
      </c>
      <c r="D36" s="110" t="s">
        <v>172</v>
      </c>
      <c r="E36" s="122">
        <v>2000</v>
      </c>
      <c r="F36" s="122">
        <v>0</v>
      </c>
      <c r="G36" s="122">
        <v>0</v>
      </c>
      <c r="H36" s="122">
        <v>0</v>
      </c>
      <c r="I36" s="122">
        <v>0</v>
      </c>
      <c r="J36" s="122">
        <v>-1500</v>
      </c>
      <c r="K36" s="122">
        <v>0</v>
      </c>
      <c r="L36" s="122">
        <v>0</v>
      </c>
      <c r="M36" s="122">
        <v>0</v>
      </c>
      <c r="N36" s="101">
        <f>SUM(E36:M36)</f>
        <v>500</v>
      </c>
      <c r="O36" s="122">
        <v>0</v>
      </c>
      <c r="P36" s="310">
        <f t="shared" si="16"/>
        <v>0</v>
      </c>
      <c r="Q36" s="101">
        <v>0</v>
      </c>
      <c r="R36" s="122">
        <v>0</v>
      </c>
      <c r="S36" s="122">
        <v>0</v>
      </c>
      <c r="T36" s="122">
        <v>0</v>
      </c>
      <c r="U36" s="122">
        <v>0</v>
      </c>
      <c r="V36" s="122">
        <v>0</v>
      </c>
      <c r="W36" s="122">
        <v>0</v>
      </c>
      <c r="X36" s="122">
        <v>0</v>
      </c>
      <c r="Y36" s="122">
        <v>0</v>
      </c>
      <c r="Z36" s="101">
        <f>SUM(Q36:Y36)</f>
        <v>0</v>
      </c>
      <c r="AA36" s="101">
        <v>0</v>
      </c>
      <c r="AB36" s="310">
        <v>0</v>
      </c>
    </row>
    <row r="37" spans="1:28" ht="15" customHeight="1">
      <c r="A37" s="96"/>
      <c r="B37" s="113"/>
      <c r="C37" s="89">
        <v>4</v>
      </c>
      <c r="D37" s="110" t="s">
        <v>129</v>
      </c>
      <c r="E37" s="122">
        <v>1500</v>
      </c>
      <c r="F37" s="122">
        <v>0</v>
      </c>
      <c r="G37" s="122">
        <v>0</v>
      </c>
      <c r="H37" s="122">
        <v>0</v>
      </c>
      <c r="I37" s="122">
        <v>0</v>
      </c>
      <c r="J37" s="122">
        <v>-1000</v>
      </c>
      <c r="K37" s="122">
        <v>0</v>
      </c>
      <c r="L37" s="122">
        <v>0</v>
      </c>
      <c r="M37" s="122">
        <v>0</v>
      </c>
      <c r="N37" s="101">
        <f>SUM(E37:M37)</f>
        <v>500</v>
      </c>
      <c r="O37" s="122">
        <v>198</v>
      </c>
      <c r="P37" s="310">
        <f>SUM(O37/N37)</f>
        <v>0.396</v>
      </c>
      <c r="Q37" s="101">
        <v>0</v>
      </c>
      <c r="R37" s="122">
        <v>0</v>
      </c>
      <c r="S37" s="122">
        <v>0</v>
      </c>
      <c r="T37" s="122">
        <v>0</v>
      </c>
      <c r="U37" s="122">
        <v>0</v>
      </c>
      <c r="V37" s="122">
        <v>0</v>
      </c>
      <c r="W37" s="122">
        <v>0</v>
      </c>
      <c r="X37" s="122">
        <v>0</v>
      </c>
      <c r="Y37" s="122">
        <v>0</v>
      </c>
      <c r="Z37" s="101">
        <f>SUM(Q37:Y37)</f>
        <v>0</v>
      </c>
      <c r="AA37" s="101">
        <v>0</v>
      </c>
      <c r="AB37" s="310">
        <v>0</v>
      </c>
    </row>
    <row r="38" spans="1:28" s="53" customFormat="1" ht="15" customHeight="1">
      <c r="A38" s="89"/>
      <c r="B38" s="89"/>
      <c r="C38" s="89">
        <v>5</v>
      </c>
      <c r="D38" s="110" t="s">
        <v>411</v>
      </c>
      <c r="E38" s="122">
        <v>0</v>
      </c>
      <c r="F38" s="122">
        <v>0</v>
      </c>
      <c r="G38" s="122">
        <v>0</v>
      </c>
      <c r="H38" s="122">
        <v>0</v>
      </c>
      <c r="I38" s="122">
        <v>0</v>
      </c>
      <c r="J38" s="122">
        <v>0</v>
      </c>
      <c r="K38" s="122">
        <v>0</v>
      </c>
      <c r="L38" s="122">
        <v>0</v>
      </c>
      <c r="M38" s="122">
        <v>0</v>
      </c>
      <c r="N38" s="101">
        <f>SUM(E38:M38)</f>
        <v>0</v>
      </c>
      <c r="O38" s="122">
        <v>0</v>
      </c>
      <c r="P38" s="310">
        <v>0</v>
      </c>
      <c r="Q38" s="101">
        <v>10000</v>
      </c>
      <c r="R38" s="122">
        <v>0</v>
      </c>
      <c r="S38" s="122">
        <v>0</v>
      </c>
      <c r="T38" s="122">
        <v>0</v>
      </c>
      <c r="U38" s="122">
        <v>0</v>
      </c>
      <c r="V38" s="122">
        <v>0</v>
      </c>
      <c r="W38" s="122">
        <v>0</v>
      </c>
      <c r="X38" s="122">
        <v>0</v>
      </c>
      <c r="Y38" s="122">
        <v>0</v>
      </c>
      <c r="Z38" s="101">
        <f>SUM(Q38:Y38)</f>
        <v>10000</v>
      </c>
      <c r="AA38" s="101">
        <v>950</v>
      </c>
      <c r="AB38" s="310">
        <f>SUM(AA38/Z38)</f>
        <v>0.095</v>
      </c>
    </row>
    <row r="60" spans="26:29" ht="15">
      <c r="Z60" s="51">
        <v>0</v>
      </c>
      <c r="AC60" s="51">
        <v>0</v>
      </c>
    </row>
    <row r="61" spans="26:29" ht="15">
      <c r="Z61" s="51">
        <v>0</v>
      </c>
      <c r="AC61" s="51">
        <v>0</v>
      </c>
    </row>
    <row r="64" ht="15">
      <c r="D64" s="51" t="s">
        <v>240</v>
      </c>
    </row>
  </sheetData>
  <sheetProtection/>
  <mergeCells count="37">
    <mergeCell ref="C23:C24"/>
    <mergeCell ref="D23:D24"/>
    <mergeCell ref="C9:D9"/>
    <mergeCell ref="C14:D14"/>
    <mergeCell ref="C18:D18"/>
    <mergeCell ref="G5:G6"/>
    <mergeCell ref="A7:D7"/>
    <mergeCell ref="A3:AB3"/>
    <mergeCell ref="AA5:AA6"/>
    <mergeCell ref="AB5:AB6"/>
    <mergeCell ref="Q5:Q6"/>
    <mergeCell ref="F5:F6"/>
    <mergeCell ref="O5:O6"/>
    <mergeCell ref="V5:V6"/>
    <mergeCell ref="J5:J6"/>
    <mergeCell ref="E4:P4"/>
    <mergeCell ref="N5:N6"/>
    <mergeCell ref="K5:K6"/>
    <mergeCell ref="W5:W6"/>
    <mergeCell ref="Q4:AB4"/>
    <mergeCell ref="R5:R6"/>
    <mergeCell ref="T5:T6"/>
    <mergeCell ref="M5:M6"/>
    <mergeCell ref="Y5:Y6"/>
    <mergeCell ref="U5:U6"/>
    <mergeCell ref="S5:S6"/>
    <mergeCell ref="P5:P6"/>
    <mergeCell ref="L5:L6"/>
    <mergeCell ref="X5:X6"/>
    <mergeCell ref="I5:I6"/>
    <mergeCell ref="H5:H6"/>
    <mergeCell ref="Z5:Z6"/>
    <mergeCell ref="A5:A6"/>
    <mergeCell ref="B5:B6"/>
    <mergeCell ref="E5:E6"/>
    <mergeCell ref="D5:D6"/>
    <mergeCell ref="C5:C6"/>
  </mergeCells>
  <printOptions horizontalCentered="1"/>
  <pageMargins left="0.7874015748031497" right="0.7874015748031497" top="0.984251968503937" bottom="0.8661417322834646" header="0.5118110236220472" footer="0.5118110236220472"/>
  <pageSetup firstPageNumber="8" useFirstPageNumber="1"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3"/>
  <sheetViews>
    <sheetView view="pageBreakPreview" zoomScaleSheetLayoutView="100" zoomScalePageLayoutView="0" workbookViewId="0" topLeftCell="A1">
      <selection activeCell="Q2" sqref="Q2"/>
    </sheetView>
  </sheetViews>
  <sheetFormatPr defaultColWidth="9.140625" defaultRowHeight="12.75"/>
  <cols>
    <col min="1" max="1" width="4.421875" style="1" customWidth="1"/>
    <col min="3" max="3" width="2.28125" style="0" customWidth="1"/>
    <col min="4" max="4" width="57.140625" style="0" customWidth="1"/>
    <col min="5" max="5" width="9.7109375" style="0" customWidth="1"/>
    <col min="6" max="12" width="10.00390625" style="0" hidden="1" customWidth="1"/>
    <col min="13" max="13" width="10.57421875" style="0" hidden="1" customWidth="1"/>
    <col min="14" max="15" width="9.8515625" style="0" customWidth="1"/>
    <col min="16" max="16" width="7.7109375" style="0" customWidth="1"/>
    <col min="17" max="17" width="10.421875" style="0" customWidth="1"/>
    <col min="18" max="24" width="10.00390625" style="0" hidden="1" customWidth="1"/>
    <col min="25" max="25" width="10.57421875" style="0" hidden="1" customWidth="1"/>
    <col min="26" max="26" width="11.140625" style="0" customWidth="1"/>
    <col min="27" max="27" width="9.8515625" style="0" customWidth="1"/>
    <col min="28" max="28" width="8.140625" style="0" customWidth="1"/>
  </cols>
  <sheetData>
    <row r="1" spans="1:26" ht="14.25" customHeight="1">
      <c r="A1" s="244" t="s">
        <v>356</v>
      </c>
      <c r="B1" s="238"/>
      <c r="C1" s="238"/>
      <c r="D1" s="238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14.25" customHeight="1">
      <c r="A2" s="136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</row>
    <row r="3" spans="1:28" ht="13.5" customHeight="1">
      <c r="A3" s="344" t="s">
        <v>409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6"/>
      <c r="AB3" s="347"/>
    </row>
    <row r="4" spans="1:28" ht="18.75" customHeight="1">
      <c r="A4" s="298"/>
      <c r="B4" s="299"/>
      <c r="C4" s="299"/>
      <c r="D4" s="300"/>
      <c r="E4" s="350" t="s">
        <v>30</v>
      </c>
      <c r="F4" s="351"/>
      <c r="G4" s="351"/>
      <c r="H4" s="351"/>
      <c r="I4" s="351"/>
      <c r="J4" s="351"/>
      <c r="K4" s="351"/>
      <c r="L4" s="351"/>
      <c r="M4" s="351"/>
      <c r="N4" s="352"/>
      <c r="O4" s="352"/>
      <c r="P4" s="353"/>
      <c r="Q4" s="358" t="s">
        <v>29</v>
      </c>
      <c r="R4" s="359"/>
      <c r="S4" s="359"/>
      <c r="T4" s="359"/>
      <c r="U4" s="359"/>
      <c r="V4" s="359"/>
      <c r="W4" s="359"/>
      <c r="X4" s="359"/>
      <c r="Y4" s="359"/>
      <c r="Z4" s="360"/>
      <c r="AA4" s="361"/>
      <c r="AB4" s="362"/>
    </row>
    <row r="5" spans="1:28" ht="27.75" customHeight="1">
      <c r="A5" s="363" t="s">
        <v>193</v>
      </c>
      <c r="B5" s="354" t="s">
        <v>161</v>
      </c>
      <c r="C5" s="374"/>
      <c r="D5" s="357" t="s">
        <v>162</v>
      </c>
      <c r="E5" s="343" t="s">
        <v>368</v>
      </c>
      <c r="F5" s="343" t="s">
        <v>421</v>
      </c>
      <c r="G5" s="343" t="s">
        <v>402</v>
      </c>
      <c r="H5" s="343" t="s">
        <v>430</v>
      </c>
      <c r="I5" s="343" t="s">
        <v>439</v>
      </c>
      <c r="J5" s="343" t="s">
        <v>447</v>
      </c>
      <c r="K5" s="343" t="s">
        <v>456</v>
      </c>
      <c r="L5" s="343" t="s">
        <v>462</v>
      </c>
      <c r="M5" s="343" t="s">
        <v>466</v>
      </c>
      <c r="N5" s="343" t="s">
        <v>369</v>
      </c>
      <c r="O5" s="348" t="s">
        <v>452</v>
      </c>
      <c r="P5" s="348" t="s">
        <v>379</v>
      </c>
      <c r="Q5" s="343" t="s">
        <v>368</v>
      </c>
      <c r="R5" s="343" t="s">
        <v>421</v>
      </c>
      <c r="S5" s="343" t="s">
        <v>402</v>
      </c>
      <c r="T5" s="343" t="s">
        <v>430</v>
      </c>
      <c r="U5" s="343" t="s">
        <v>439</v>
      </c>
      <c r="V5" s="343" t="s">
        <v>447</v>
      </c>
      <c r="W5" s="343" t="s">
        <v>456</v>
      </c>
      <c r="X5" s="343" t="s">
        <v>462</v>
      </c>
      <c r="Y5" s="343" t="s">
        <v>466</v>
      </c>
      <c r="Z5" s="343" t="s">
        <v>369</v>
      </c>
      <c r="AA5" s="348" t="s">
        <v>452</v>
      </c>
      <c r="AB5" s="348" t="s">
        <v>379</v>
      </c>
    </row>
    <row r="6" spans="1:28" ht="27.75" customHeight="1">
      <c r="A6" s="364"/>
      <c r="B6" s="354"/>
      <c r="C6" s="374"/>
      <c r="D6" s="357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9"/>
      <c r="P6" s="349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9"/>
      <c r="AB6" s="349"/>
    </row>
    <row r="7" spans="1:28" ht="15" customHeight="1">
      <c r="A7" s="23" t="s">
        <v>362</v>
      </c>
      <c r="B7" s="32"/>
      <c r="C7" s="124"/>
      <c r="D7" s="124"/>
      <c r="E7" s="245">
        <f aca="true" t="shared" si="0" ref="E7:O7">E8+E15+E21+E32+E35</f>
        <v>5750</v>
      </c>
      <c r="F7" s="245">
        <f t="shared" si="0"/>
        <v>0</v>
      </c>
      <c r="G7" s="245">
        <f t="shared" si="0"/>
        <v>1400</v>
      </c>
      <c r="H7" s="245">
        <f>H8+H15+H21+H32+H35</f>
        <v>0</v>
      </c>
      <c r="I7" s="245">
        <f>I8+I15+I21+I32+I35</f>
        <v>2000</v>
      </c>
      <c r="J7" s="245">
        <f>J8+J15+J21+J32+J35</f>
        <v>500</v>
      </c>
      <c r="K7" s="245">
        <f>K8+K15+K21+K32+K35</f>
        <v>-195</v>
      </c>
      <c r="L7" s="245">
        <f>L8+L15+L21+L32+L35</f>
        <v>0</v>
      </c>
      <c r="M7" s="245">
        <f t="shared" si="0"/>
        <v>0</v>
      </c>
      <c r="N7" s="245">
        <f t="shared" si="0"/>
        <v>9455</v>
      </c>
      <c r="O7" s="245">
        <f t="shared" si="0"/>
        <v>8460</v>
      </c>
      <c r="P7" s="309">
        <f aca="true" t="shared" si="1" ref="P7:P12">SUM(O7/N7)</f>
        <v>0.8947646747752512</v>
      </c>
      <c r="Q7" s="245">
        <f aca="true" t="shared" si="2" ref="Q7:AA7">Q8+Q15+Q21+Q32+Q35</f>
        <v>20000</v>
      </c>
      <c r="R7" s="245">
        <f t="shared" si="2"/>
        <v>0</v>
      </c>
      <c r="S7" s="245">
        <f t="shared" si="2"/>
        <v>0</v>
      </c>
      <c r="T7" s="245">
        <f>T8+T15+T21+T32+T35</f>
        <v>60000</v>
      </c>
      <c r="U7" s="245">
        <f>U8+U15+U21+U32+U35</f>
        <v>0</v>
      </c>
      <c r="V7" s="245">
        <f>V8+V15+V21+V32+V35</f>
        <v>0</v>
      </c>
      <c r="W7" s="245">
        <f>W8+W15+W21+W32+W35</f>
        <v>0</v>
      </c>
      <c r="X7" s="245">
        <f>X8+X15+X21+X32+X35</f>
        <v>0</v>
      </c>
      <c r="Y7" s="245">
        <f t="shared" si="2"/>
        <v>0</v>
      </c>
      <c r="Z7" s="245">
        <f t="shared" si="2"/>
        <v>80000</v>
      </c>
      <c r="AA7" s="245">
        <f t="shared" si="2"/>
        <v>68387</v>
      </c>
      <c r="AB7" s="309">
        <f>SUM(AA7/Z7)</f>
        <v>0.8548375</v>
      </c>
    </row>
    <row r="8" spans="1:28" ht="15" customHeight="1">
      <c r="A8" s="151">
        <v>2</v>
      </c>
      <c r="B8" s="152" t="s">
        <v>87</v>
      </c>
      <c r="C8" s="153"/>
      <c r="D8" s="153"/>
      <c r="E8" s="154">
        <f aca="true" t="shared" si="3" ref="E8:O8">SUM(E9+E11)</f>
        <v>4250</v>
      </c>
      <c r="F8" s="154">
        <f t="shared" si="3"/>
        <v>0</v>
      </c>
      <c r="G8" s="154">
        <f t="shared" si="3"/>
        <v>400</v>
      </c>
      <c r="H8" s="154">
        <f>SUM(H9+H11)</f>
        <v>0</v>
      </c>
      <c r="I8" s="154">
        <f>SUM(I9+I11)</f>
        <v>0</v>
      </c>
      <c r="J8" s="154">
        <f>SUM(J9+J11)</f>
        <v>0</v>
      </c>
      <c r="K8" s="154">
        <f>SUM(K9+K11)</f>
        <v>0</v>
      </c>
      <c r="L8" s="154">
        <f>SUM(L9+L11)</f>
        <v>0</v>
      </c>
      <c r="M8" s="154">
        <f t="shared" si="3"/>
        <v>0</v>
      </c>
      <c r="N8" s="154">
        <f t="shared" si="3"/>
        <v>4650</v>
      </c>
      <c r="O8" s="154">
        <f t="shared" si="3"/>
        <v>4443</v>
      </c>
      <c r="P8" s="304">
        <f t="shared" si="1"/>
        <v>0.9554838709677419</v>
      </c>
      <c r="Q8" s="154">
        <f aca="true" t="shared" si="4" ref="Q8:AA8">SUM(Q9+Q11)</f>
        <v>0</v>
      </c>
      <c r="R8" s="154">
        <f t="shared" si="4"/>
        <v>0</v>
      </c>
      <c r="S8" s="154">
        <f t="shared" si="4"/>
        <v>0</v>
      </c>
      <c r="T8" s="154">
        <f>SUM(T9+T11)</f>
        <v>0</v>
      </c>
      <c r="U8" s="154">
        <f>SUM(U9+U11)</f>
        <v>0</v>
      </c>
      <c r="V8" s="154">
        <f>SUM(V9+V11)</f>
        <v>0</v>
      </c>
      <c r="W8" s="154">
        <f>SUM(W9+W11)</f>
        <v>0</v>
      </c>
      <c r="X8" s="154">
        <f>SUM(X9+X11)</f>
        <v>0</v>
      </c>
      <c r="Y8" s="154">
        <f t="shared" si="4"/>
        <v>0</v>
      </c>
      <c r="Z8" s="154">
        <f t="shared" si="4"/>
        <v>0</v>
      </c>
      <c r="AA8" s="154">
        <f t="shared" si="4"/>
        <v>0</v>
      </c>
      <c r="AB8" s="304">
        <v>0</v>
      </c>
    </row>
    <row r="9" spans="1:28" ht="15" customHeight="1">
      <c r="A9" s="90" t="s">
        <v>265</v>
      </c>
      <c r="B9" s="88" t="s">
        <v>205</v>
      </c>
      <c r="C9" s="368" t="s">
        <v>92</v>
      </c>
      <c r="D9" s="367"/>
      <c r="E9" s="99">
        <f aca="true" t="shared" si="5" ref="E9:AA9">SUM(E10:E10)</f>
        <v>2500</v>
      </c>
      <c r="F9" s="99">
        <f t="shared" si="5"/>
        <v>0</v>
      </c>
      <c r="G9" s="99">
        <f t="shared" si="5"/>
        <v>0</v>
      </c>
      <c r="H9" s="99">
        <f t="shared" si="5"/>
        <v>0</v>
      </c>
      <c r="I9" s="99">
        <f t="shared" si="5"/>
        <v>0</v>
      </c>
      <c r="J9" s="99">
        <f t="shared" si="5"/>
        <v>0</v>
      </c>
      <c r="K9" s="99">
        <f t="shared" si="5"/>
        <v>0</v>
      </c>
      <c r="L9" s="99">
        <f t="shared" si="5"/>
        <v>0</v>
      </c>
      <c r="M9" s="99">
        <f t="shared" si="5"/>
        <v>0</v>
      </c>
      <c r="N9" s="99">
        <f t="shared" si="5"/>
        <v>2500</v>
      </c>
      <c r="O9" s="99">
        <f t="shared" si="5"/>
        <v>2423</v>
      </c>
      <c r="P9" s="305">
        <f t="shared" si="1"/>
        <v>0.9692</v>
      </c>
      <c r="Q9" s="99">
        <f t="shared" si="5"/>
        <v>0</v>
      </c>
      <c r="R9" s="99">
        <f t="shared" si="5"/>
        <v>0</v>
      </c>
      <c r="S9" s="99">
        <f t="shared" si="5"/>
        <v>0</v>
      </c>
      <c r="T9" s="99">
        <f t="shared" si="5"/>
        <v>0</v>
      </c>
      <c r="U9" s="99">
        <f t="shared" si="5"/>
        <v>0</v>
      </c>
      <c r="V9" s="99">
        <f t="shared" si="5"/>
        <v>0</v>
      </c>
      <c r="W9" s="99">
        <f t="shared" si="5"/>
        <v>0</v>
      </c>
      <c r="X9" s="99">
        <f t="shared" si="5"/>
        <v>0</v>
      </c>
      <c r="Y9" s="99">
        <f t="shared" si="5"/>
        <v>0</v>
      </c>
      <c r="Z9" s="99">
        <f t="shared" si="5"/>
        <v>0</v>
      </c>
      <c r="AA9" s="99">
        <f t="shared" si="5"/>
        <v>0</v>
      </c>
      <c r="AB9" s="305">
        <v>0</v>
      </c>
    </row>
    <row r="10" spans="1:28" ht="15" customHeight="1">
      <c r="A10" s="89"/>
      <c r="B10" s="113"/>
      <c r="C10" s="79" t="s">
        <v>24</v>
      </c>
      <c r="D10" s="108" t="s">
        <v>38</v>
      </c>
      <c r="E10" s="101">
        <v>2500</v>
      </c>
      <c r="F10" s="101">
        <v>0</v>
      </c>
      <c r="G10" s="101">
        <v>0</v>
      </c>
      <c r="H10" s="101">
        <v>0</v>
      </c>
      <c r="I10" s="101">
        <v>0</v>
      </c>
      <c r="J10" s="101">
        <v>0</v>
      </c>
      <c r="K10" s="101">
        <v>0</v>
      </c>
      <c r="L10" s="101">
        <v>0</v>
      </c>
      <c r="M10" s="101">
        <v>0</v>
      </c>
      <c r="N10" s="101">
        <f>SUM(E10:M10)</f>
        <v>2500</v>
      </c>
      <c r="O10" s="101">
        <v>2423</v>
      </c>
      <c r="P10" s="310">
        <f t="shared" si="1"/>
        <v>0.9692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v>0</v>
      </c>
      <c r="W10" s="101">
        <v>0</v>
      </c>
      <c r="X10" s="101">
        <v>0</v>
      </c>
      <c r="Y10" s="101">
        <v>0</v>
      </c>
      <c r="Z10" s="101">
        <f>SUM(Q10:Y10)</f>
        <v>0</v>
      </c>
      <c r="AA10" s="101">
        <v>0</v>
      </c>
      <c r="AB10" s="310">
        <v>0</v>
      </c>
    </row>
    <row r="11" spans="1:28" s="42" customFormat="1" ht="15" customHeight="1">
      <c r="A11" s="90" t="s">
        <v>264</v>
      </c>
      <c r="B11" s="88" t="s">
        <v>206</v>
      </c>
      <c r="C11" s="112" t="s">
        <v>11</v>
      </c>
      <c r="D11" s="112"/>
      <c r="E11" s="99">
        <f aca="true" t="shared" si="6" ref="E11:O11">SUM(E12:E14)</f>
        <v>1750</v>
      </c>
      <c r="F11" s="99">
        <f t="shared" si="6"/>
        <v>0</v>
      </c>
      <c r="G11" s="99">
        <f t="shared" si="6"/>
        <v>400</v>
      </c>
      <c r="H11" s="99">
        <f>SUM(H12:H14)</f>
        <v>0</v>
      </c>
      <c r="I11" s="99">
        <f>SUM(I12:I14)</f>
        <v>0</v>
      </c>
      <c r="J11" s="99">
        <f>SUM(J12:J14)</f>
        <v>0</v>
      </c>
      <c r="K11" s="99">
        <f>SUM(K12:K14)</f>
        <v>0</v>
      </c>
      <c r="L11" s="99">
        <f>SUM(L12:L14)</f>
        <v>0</v>
      </c>
      <c r="M11" s="99">
        <f t="shared" si="6"/>
        <v>0</v>
      </c>
      <c r="N11" s="99">
        <f t="shared" si="6"/>
        <v>2150</v>
      </c>
      <c r="O11" s="99">
        <f t="shared" si="6"/>
        <v>2020</v>
      </c>
      <c r="P11" s="305">
        <f t="shared" si="1"/>
        <v>0.9395348837209302</v>
      </c>
      <c r="Q11" s="99">
        <f aca="true" t="shared" si="7" ref="Q11:AA11">SUM(Q12:Q14)</f>
        <v>0</v>
      </c>
      <c r="R11" s="99">
        <f t="shared" si="7"/>
        <v>0</v>
      </c>
      <c r="S11" s="99">
        <f t="shared" si="7"/>
        <v>0</v>
      </c>
      <c r="T11" s="99">
        <f>SUM(T12:T14)</f>
        <v>0</v>
      </c>
      <c r="U11" s="99">
        <f>SUM(U12:U14)</f>
        <v>0</v>
      </c>
      <c r="V11" s="99">
        <f>SUM(V12:V14)</f>
        <v>0</v>
      </c>
      <c r="W11" s="99">
        <f>SUM(W12:W14)</f>
        <v>0</v>
      </c>
      <c r="X11" s="99">
        <f>SUM(X12:X14)</f>
        <v>0</v>
      </c>
      <c r="Y11" s="99">
        <f t="shared" si="7"/>
        <v>0</v>
      </c>
      <c r="Z11" s="99">
        <f t="shared" si="7"/>
        <v>0</v>
      </c>
      <c r="AA11" s="99">
        <f t="shared" si="7"/>
        <v>0</v>
      </c>
      <c r="AB11" s="305">
        <v>0</v>
      </c>
    </row>
    <row r="12" spans="1:28" s="42" customFormat="1" ht="15" customHeight="1">
      <c r="A12" s="89"/>
      <c r="B12" s="113"/>
      <c r="C12" s="392" t="s">
        <v>26</v>
      </c>
      <c r="D12" s="322" t="s">
        <v>339</v>
      </c>
      <c r="E12" s="101">
        <v>300</v>
      </c>
      <c r="F12" s="101">
        <v>0</v>
      </c>
      <c r="G12" s="101">
        <v>400</v>
      </c>
      <c r="H12" s="101">
        <v>0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101">
        <f>SUM(E12:M12)</f>
        <v>700</v>
      </c>
      <c r="O12" s="101">
        <v>694</v>
      </c>
      <c r="P12" s="310">
        <f t="shared" si="1"/>
        <v>0.9914285714285714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1">
        <f>SUM(Q12:Y12)</f>
        <v>0</v>
      </c>
      <c r="AA12" s="101">
        <v>0</v>
      </c>
      <c r="AB12" s="310">
        <v>0</v>
      </c>
    </row>
    <row r="13" spans="1:28" s="42" customFormat="1" ht="15.75" customHeight="1">
      <c r="A13" s="89"/>
      <c r="B13" s="113"/>
      <c r="C13" s="393"/>
      <c r="D13" s="178" t="s">
        <v>413</v>
      </c>
      <c r="E13" s="101">
        <v>0</v>
      </c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1">
        <f>SUM(E13:M13)</f>
        <v>0</v>
      </c>
      <c r="O13" s="101">
        <v>0</v>
      </c>
      <c r="P13" s="310">
        <v>0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v>0</v>
      </c>
      <c r="W13" s="101">
        <v>0</v>
      </c>
      <c r="X13" s="101">
        <v>0</v>
      </c>
      <c r="Y13" s="101">
        <v>0</v>
      </c>
      <c r="Z13" s="101">
        <f>SUM(Q13:Y13)</f>
        <v>0</v>
      </c>
      <c r="AA13" s="101">
        <v>0</v>
      </c>
      <c r="AB13" s="310">
        <v>0</v>
      </c>
    </row>
    <row r="14" spans="1:28" s="42" customFormat="1" ht="15" customHeight="1">
      <c r="A14" s="89"/>
      <c r="B14" s="113"/>
      <c r="C14" s="288" t="s">
        <v>27</v>
      </c>
      <c r="D14" s="108" t="s">
        <v>236</v>
      </c>
      <c r="E14" s="101">
        <v>1450</v>
      </c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1">
        <v>0</v>
      </c>
      <c r="M14" s="101">
        <v>0</v>
      </c>
      <c r="N14" s="101">
        <f>SUM(E14:M14)</f>
        <v>1450</v>
      </c>
      <c r="O14" s="101">
        <v>1326</v>
      </c>
      <c r="P14" s="310">
        <f>SUM(O14/N14)</f>
        <v>0.9144827586206896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v>0</v>
      </c>
      <c r="W14" s="101">
        <v>0</v>
      </c>
      <c r="X14" s="101">
        <v>0</v>
      </c>
      <c r="Y14" s="101">
        <v>0</v>
      </c>
      <c r="Z14" s="101">
        <f>SUM(Q14:Y14)</f>
        <v>0</v>
      </c>
      <c r="AA14" s="101">
        <v>0</v>
      </c>
      <c r="AB14" s="310">
        <v>0</v>
      </c>
    </row>
    <row r="15" spans="1:29" ht="15" customHeight="1">
      <c r="A15" s="151">
        <v>3</v>
      </c>
      <c r="B15" s="390" t="s">
        <v>8</v>
      </c>
      <c r="C15" s="391"/>
      <c r="D15" s="367"/>
      <c r="E15" s="154">
        <f aca="true" t="shared" si="8" ref="E15:AA15">E16</f>
        <v>500</v>
      </c>
      <c r="F15" s="154">
        <f t="shared" si="8"/>
        <v>0</v>
      </c>
      <c r="G15" s="154">
        <f t="shared" si="8"/>
        <v>0</v>
      </c>
      <c r="H15" s="154">
        <f t="shared" si="8"/>
        <v>0</v>
      </c>
      <c r="I15" s="154">
        <f t="shared" si="8"/>
        <v>0</v>
      </c>
      <c r="J15" s="154">
        <f t="shared" si="8"/>
        <v>0</v>
      </c>
      <c r="K15" s="154">
        <f t="shared" si="8"/>
        <v>-195</v>
      </c>
      <c r="L15" s="154">
        <f t="shared" si="8"/>
        <v>0</v>
      </c>
      <c r="M15" s="154">
        <f t="shared" si="8"/>
        <v>0</v>
      </c>
      <c r="N15" s="154">
        <f t="shared" si="8"/>
        <v>305</v>
      </c>
      <c r="O15" s="154">
        <f t="shared" si="8"/>
        <v>306</v>
      </c>
      <c r="P15" s="304">
        <f>SUM(O15/N15)</f>
        <v>1.0032786885245901</v>
      </c>
      <c r="Q15" s="154">
        <f t="shared" si="8"/>
        <v>0</v>
      </c>
      <c r="R15" s="154">
        <f t="shared" si="8"/>
        <v>0</v>
      </c>
      <c r="S15" s="154">
        <f t="shared" si="8"/>
        <v>0</v>
      </c>
      <c r="T15" s="154">
        <f t="shared" si="8"/>
        <v>0</v>
      </c>
      <c r="U15" s="154">
        <f t="shared" si="8"/>
        <v>0</v>
      </c>
      <c r="V15" s="154">
        <f t="shared" si="8"/>
        <v>0</v>
      </c>
      <c r="W15" s="154">
        <f t="shared" si="8"/>
        <v>0</v>
      </c>
      <c r="X15" s="154">
        <f t="shared" si="8"/>
        <v>0</v>
      </c>
      <c r="Y15" s="154">
        <f t="shared" si="8"/>
        <v>0</v>
      </c>
      <c r="Z15" s="154">
        <f t="shared" si="8"/>
        <v>0</v>
      </c>
      <c r="AA15" s="154">
        <f t="shared" si="8"/>
        <v>0</v>
      </c>
      <c r="AB15" s="304">
        <v>0</v>
      </c>
      <c r="AC15" s="33"/>
    </row>
    <row r="16" spans="1:28" ht="15" customHeight="1">
      <c r="A16" s="90" t="s">
        <v>263</v>
      </c>
      <c r="B16" s="88" t="s">
        <v>205</v>
      </c>
      <c r="C16" s="119" t="s">
        <v>92</v>
      </c>
      <c r="D16" s="112"/>
      <c r="E16" s="99">
        <f aca="true" t="shared" si="9" ref="E16:O16">SUM(E17:E20)</f>
        <v>500</v>
      </c>
      <c r="F16" s="99">
        <f t="shared" si="9"/>
        <v>0</v>
      </c>
      <c r="G16" s="99">
        <f t="shared" si="9"/>
        <v>0</v>
      </c>
      <c r="H16" s="99">
        <f>SUM(H17:H20)</f>
        <v>0</v>
      </c>
      <c r="I16" s="99">
        <f>SUM(I17:I20)</f>
        <v>0</v>
      </c>
      <c r="J16" s="99">
        <f>SUM(J17:J20)</f>
        <v>0</v>
      </c>
      <c r="K16" s="99">
        <f>SUM(K17:K20)</f>
        <v>-195</v>
      </c>
      <c r="L16" s="99">
        <f>SUM(L17:L20)</f>
        <v>0</v>
      </c>
      <c r="M16" s="99">
        <f t="shared" si="9"/>
        <v>0</v>
      </c>
      <c r="N16" s="99">
        <f t="shared" si="9"/>
        <v>305</v>
      </c>
      <c r="O16" s="99">
        <f t="shared" si="9"/>
        <v>306</v>
      </c>
      <c r="P16" s="305">
        <f>SUM(O16/N16)</f>
        <v>1.0032786885245901</v>
      </c>
      <c r="Q16" s="99">
        <f aca="true" t="shared" si="10" ref="Q16:AA16">SUM(Q17:Q20)</f>
        <v>0</v>
      </c>
      <c r="R16" s="99">
        <f t="shared" si="10"/>
        <v>0</v>
      </c>
      <c r="S16" s="99">
        <f t="shared" si="10"/>
        <v>0</v>
      </c>
      <c r="T16" s="99">
        <f>SUM(T17:T20)</f>
        <v>0</v>
      </c>
      <c r="U16" s="99">
        <f>SUM(U17:U20)</f>
        <v>0</v>
      </c>
      <c r="V16" s="99">
        <f>SUM(V17:V20)</f>
        <v>0</v>
      </c>
      <c r="W16" s="99">
        <f>SUM(W17:W20)</f>
        <v>0</v>
      </c>
      <c r="X16" s="99">
        <f>SUM(X17:X20)</f>
        <v>0</v>
      </c>
      <c r="Y16" s="99">
        <f t="shared" si="10"/>
        <v>0</v>
      </c>
      <c r="Z16" s="99">
        <f t="shared" si="10"/>
        <v>0</v>
      </c>
      <c r="AA16" s="99">
        <f t="shared" si="10"/>
        <v>0</v>
      </c>
      <c r="AB16" s="305">
        <v>0</v>
      </c>
    </row>
    <row r="17" spans="1:28" ht="15" customHeight="1">
      <c r="A17" s="96"/>
      <c r="B17" s="113"/>
      <c r="C17" s="79" t="s">
        <v>24</v>
      </c>
      <c r="D17" s="130" t="s">
        <v>290</v>
      </c>
      <c r="E17" s="101">
        <v>0</v>
      </c>
      <c r="F17" s="101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101">
        <f>SUM(E17:M17)</f>
        <v>0</v>
      </c>
      <c r="O17" s="101">
        <v>0</v>
      </c>
      <c r="P17" s="310">
        <v>0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v>0</v>
      </c>
      <c r="W17" s="101">
        <v>0</v>
      </c>
      <c r="X17" s="101">
        <v>0</v>
      </c>
      <c r="Y17" s="101">
        <v>0</v>
      </c>
      <c r="Z17" s="101">
        <f>SUM(Q17:Y17)</f>
        <v>0</v>
      </c>
      <c r="AA17" s="101">
        <v>0</v>
      </c>
      <c r="AB17" s="310">
        <v>0</v>
      </c>
    </row>
    <row r="18" spans="1:28" ht="15" customHeight="1">
      <c r="A18" s="96"/>
      <c r="B18" s="113"/>
      <c r="C18" s="79" t="s">
        <v>25</v>
      </c>
      <c r="D18" s="130" t="s">
        <v>237</v>
      </c>
      <c r="E18" s="101">
        <v>500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-195</v>
      </c>
      <c r="L18" s="101">
        <v>0</v>
      </c>
      <c r="M18" s="101">
        <v>0</v>
      </c>
      <c r="N18" s="101">
        <f>SUM(E18:M18)</f>
        <v>305</v>
      </c>
      <c r="O18" s="101">
        <v>306</v>
      </c>
      <c r="P18" s="310">
        <f>SUM(O18/N18)</f>
        <v>1.0032786885245901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01">
        <v>0</v>
      </c>
      <c r="X18" s="101">
        <v>0</v>
      </c>
      <c r="Y18" s="101">
        <v>0</v>
      </c>
      <c r="Z18" s="101">
        <f>SUM(Q18:Y18)</f>
        <v>0</v>
      </c>
      <c r="AA18" s="101">
        <v>0</v>
      </c>
      <c r="AB18" s="310">
        <v>0</v>
      </c>
    </row>
    <row r="19" spans="1:28" ht="15" customHeight="1">
      <c r="A19" s="96"/>
      <c r="B19" s="113"/>
      <c r="C19" s="79" t="s">
        <v>26</v>
      </c>
      <c r="D19" s="130" t="s">
        <v>238</v>
      </c>
      <c r="E19" s="101">
        <v>0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101">
        <f>SUM(E19:M19)</f>
        <v>0</v>
      </c>
      <c r="O19" s="101">
        <v>0</v>
      </c>
      <c r="P19" s="310">
        <v>0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v>0</v>
      </c>
      <c r="W19" s="101">
        <v>0</v>
      </c>
      <c r="X19" s="101">
        <v>0</v>
      </c>
      <c r="Y19" s="101">
        <v>0</v>
      </c>
      <c r="Z19" s="101">
        <f>SUM(Q19:Y19)</f>
        <v>0</v>
      </c>
      <c r="AA19" s="101">
        <v>0</v>
      </c>
      <c r="AB19" s="310">
        <v>0</v>
      </c>
    </row>
    <row r="20" spans="1:28" ht="15" customHeight="1">
      <c r="A20" s="96"/>
      <c r="B20" s="113"/>
      <c r="C20" s="89">
        <v>4</v>
      </c>
      <c r="D20" s="130" t="s">
        <v>88</v>
      </c>
      <c r="E20" s="101">
        <v>0</v>
      </c>
      <c r="F20" s="101"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101">
        <f>SUM(E20:M20)</f>
        <v>0</v>
      </c>
      <c r="O20" s="101">
        <v>0</v>
      </c>
      <c r="P20" s="310">
        <v>0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v>0</v>
      </c>
      <c r="W20" s="101">
        <v>0</v>
      </c>
      <c r="X20" s="101">
        <v>0</v>
      </c>
      <c r="Y20" s="101">
        <v>0</v>
      </c>
      <c r="Z20" s="101">
        <f>SUM(Q20:Y20)</f>
        <v>0</v>
      </c>
      <c r="AA20" s="101">
        <v>0</v>
      </c>
      <c r="AB20" s="310">
        <v>0</v>
      </c>
    </row>
    <row r="21" spans="1:28" ht="15" customHeight="1">
      <c r="A21" s="151">
        <v>4</v>
      </c>
      <c r="B21" s="388" t="s">
        <v>9</v>
      </c>
      <c r="C21" s="389"/>
      <c r="D21" s="389"/>
      <c r="E21" s="154">
        <f aca="true" t="shared" si="11" ref="E21:AA21">E22</f>
        <v>500</v>
      </c>
      <c r="F21" s="154">
        <f t="shared" si="11"/>
        <v>0</v>
      </c>
      <c r="G21" s="154">
        <f t="shared" si="11"/>
        <v>500</v>
      </c>
      <c r="H21" s="154">
        <f t="shared" si="11"/>
        <v>0</v>
      </c>
      <c r="I21" s="154">
        <f t="shared" si="11"/>
        <v>0</v>
      </c>
      <c r="J21" s="154">
        <f t="shared" si="11"/>
        <v>0</v>
      </c>
      <c r="K21" s="154">
        <f t="shared" si="11"/>
        <v>0</v>
      </c>
      <c r="L21" s="154">
        <f t="shared" si="11"/>
        <v>0</v>
      </c>
      <c r="M21" s="154">
        <f t="shared" si="11"/>
        <v>0</v>
      </c>
      <c r="N21" s="154">
        <f t="shared" si="11"/>
        <v>1000</v>
      </c>
      <c r="O21" s="154">
        <f t="shared" si="11"/>
        <v>705</v>
      </c>
      <c r="P21" s="304">
        <f>SUM(O21/N21)</f>
        <v>0.705</v>
      </c>
      <c r="Q21" s="154">
        <f t="shared" si="11"/>
        <v>20000</v>
      </c>
      <c r="R21" s="154">
        <f t="shared" si="11"/>
        <v>0</v>
      </c>
      <c r="S21" s="154">
        <f t="shared" si="11"/>
        <v>0</v>
      </c>
      <c r="T21" s="154">
        <f t="shared" si="11"/>
        <v>60000</v>
      </c>
      <c r="U21" s="154">
        <f t="shared" si="11"/>
        <v>0</v>
      </c>
      <c r="V21" s="154">
        <f t="shared" si="11"/>
        <v>0</v>
      </c>
      <c r="W21" s="154">
        <f t="shared" si="11"/>
        <v>0</v>
      </c>
      <c r="X21" s="154">
        <f t="shared" si="11"/>
        <v>0</v>
      </c>
      <c r="Y21" s="154">
        <f t="shared" si="11"/>
        <v>0</v>
      </c>
      <c r="Z21" s="154">
        <f t="shared" si="11"/>
        <v>80000</v>
      </c>
      <c r="AA21" s="154">
        <f t="shared" si="11"/>
        <v>68387</v>
      </c>
      <c r="AB21" s="304">
        <f>SUM(AA21/Z21)</f>
        <v>0.8548375</v>
      </c>
    </row>
    <row r="22" spans="1:28" ht="15" customHeight="1">
      <c r="A22" s="90" t="s">
        <v>262</v>
      </c>
      <c r="B22" s="88" t="s">
        <v>211</v>
      </c>
      <c r="C22" s="119" t="s">
        <v>43</v>
      </c>
      <c r="D22" s="112"/>
      <c r="E22" s="99">
        <f aca="true" t="shared" si="12" ref="E22:O22">SUM(E23:E31)</f>
        <v>500</v>
      </c>
      <c r="F22" s="99">
        <f t="shared" si="12"/>
        <v>0</v>
      </c>
      <c r="G22" s="99">
        <f t="shared" si="12"/>
        <v>500</v>
      </c>
      <c r="H22" s="99">
        <f>SUM(H23:H31)</f>
        <v>0</v>
      </c>
      <c r="I22" s="99">
        <f>SUM(I23:I31)</f>
        <v>0</v>
      </c>
      <c r="J22" s="99">
        <f>SUM(J23:J31)</f>
        <v>0</v>
      </c>
      <c r="K22" s="99">
        <f>SUM(K23:K31)</f>
        <v>0</v>
      </c>
      <c r="L22" s="99">
        <f>SUM(L23:L31)</f>
        <v>0</v>
      </c>
      <c r="M22" s="99">
        <f t="shared" si="12"/>
        <v>0</v>
      </c>
      <c r="N22" s="99">
        <f t="shared" si="12"/>
        <v>1000</v>
      </c>
      <c r="O22" s="99">
        <f t="shared" si="12"/>
        <v>705</v>
      </c>
      <c r="P22" s="305">
        <f>SUM(O22/N22)</f>
        <v>0.705</v>
      </c>
      <c r="Q22" s="99">
        <f aca="true" t="shared" si="13" ref="Q22:AA22">SUM(Q23:Q31)</f>
        <v>20000</v>
      </c>
      <c r="R22" s="99">
        <f t="shared" si="13"/>
        <v>0</v>
      </c>
      <c r="S22" s="99">
        <f t="shared" si="13"/>
        <v>0</v>
      </c>
      <c r="T22" s="99">
        <f>SUM(T23:T31)</f>
        <v>60000</v>
      </c>
      <c r="U22" s="99">
        <f>SUM(U23:U31)</f>
        <v>0</v>
      </c>
      <c r="V22" s="99">
        <f>SUM(V23:V31)</f>
        <v>0</v>
      </c>
      <c r="W22" s="99">
        <f>SUM(W23:W31)</f>
        <v>0</v>
      </c>
      <c r="X22" s="99">
        <f>SUM(X23:X31)</f>
        <v>0</v>
      </c>
      <c r="Y22" s="99">
        <f t="shared" si="13"/>
        <v>0</v>
      </c>
      <c r="Z22" s="99">
        <f t="shared" si="13"/>
        <v>80000</v>
      </c>
      <c r="AA22" s="99">
        <f t="shared" si="13"/>
        <v>68387</v>
      </c>
      <c r="AB22" s="305">
        <f>SUM(AA22/Z22)</f>
        <v>0.8548375</v>
      </c>
    </row>
    <row r="23" spans="1:32" ht="15" customHeight="1">
      <c r="A23" s="89"/>
      <c r="B23" s="131"/>
      <c r="C23" s="79" t="s">
        <v>24</v>
      </c>
      <c r="D23" s="111" t="s">
        <v>201</v>
      </c>
      <c r="E23" s="107">
        <v>500</v>
      </c>
      <c r="F23" s="107">
        <v>0</v>
      </c>
      <c r="G23" s="107">
        <v>500</v>
      </c>
      <c r="H23" s="107">
        <v>0</v>
      </c>
      <c r="I23" s="107">
        <v>0</v>
      </c>
      <c r="J23" s="107">
        <v>0</v>
      </c>
      <c r="K23" s="107">
        <v>0</v>
      </c>
      <c r="L23" s="107">
        <v>0</v>
      </c>
      <c r="M23" s="107">
        <v>0</v>
      </c>
      <c r="N23" s="107">
        <f aca="true" t="shared" si="14" ref="N23:N31">SUM(E23:M23)</f>
        <v>1000</v>
      </c>
      <c r="O23" s="107">
        <v>705</v>
      </c>
      <c r="P23" s="310">
        <f>SUM(O23/N23)</f>
        <v>0.705</v>
      </c>
      <c r="Q23" s="107">
        <v>0</v>
      </c>
      <c r="R23" s="107">
        <v>0</v>
      </c>
      <c r="S23" s="107">
        <v>0</v>
      </c>
      <c r="T23" s="107">
        <v>0</v>
      </c>
      <c r="U23" s="107">
        <v>0</v>
      </c>
      <c r="V23" s="107">
        <v>0</v>
      </c>
      <c r="W23" s="107">
        <v>0</v>
      </c>
      <c r="X23" s="107">
        <v>0</v>
      </c>
      <c r="Y23" s="107">
        <v>0</v>
      </c>
      <c r="Z23" s="107">
        <f aca="true" t="shared" si="15" ref="Z23:Z31">SUM(Q23:Y23)</f>
        <v>0</v>
      </c>
      <c r="AA23" s="107">
        <v>0</v>
      </c>
      <c r="AB23" s="310">
        <v>0</v>
      </c>
      <c r="AF23" s="21"/>
    </row>
    <row r="24" spans="1:28" s="42" customFormat="1" ht="15" customHeight="1">
      <c r="A24" s="90"/>
      <c r="B24" s="113"/>
      <c r="C24" s="386">
        <v>4</v>
      </c>
      <c r="D24" s="286" t="s">
        <v>291</v>
      </c>
      <c r="E24" s="114">
        <v>0</v>
      </c>
      <c r="F24" s="107">
        <v>0</v>
      </c>
      <c r="G24" s="107">
        <v>0</v>
      </c>
      <c r="H24" s="107">
        <v>0</v>
      </c>
      <c r="I24" s="107">
        <v>0</v>
      </c>
      <c r="J24" s="107">
        <v>0</v>
      </c>
      <c r="K24" s="107">
        <v>0</v>
      </c>
      <c r="L24" s="107">
        <v>0</v>
      </c>
      <c r="M24" s="107">
        <v>0</v>
      </c>
      <c r="N24" s="107">
        <f t="shared" si="14"/>
        <v>0</v>
      </c>
      <c r="O24" s="114">
        <v>0</v>
      </c>
      <c r="P24" s="310">
        <v>0</v>
      </c>
      <c r="Q24" s="122">
        <v>0</v>
      </c>
      <c r="R24" s="107">
        <v>0</v>
      </c>
      <c r="S24" s="107">
        <v>0</v>
      </c>
      <c r="T24" s="107">
        <v>0</v>
      </c>
      <c r="U24" s="107">
        <v>0</v>
      </c>
      <c r="V24" s="107">
        <v>0</v>
      </c>
      <c r="W24" s="107">
        <v>0</v>
      </c>
      <c r="X24" s="107">
        <v>0</v>
      </c>
      <c r="Y24" s="107">
        <v>0</v>
      </c>
      <c r="Z24" s="107">
        <f t="shared" si="15"/>
        <v>0</v>
      </c>
      <c r="AA24" s="122">
        <v>0</v>
      </c>
      <c r="AB24" s="310">
        <v>0</v>
      </c>
    </row>
    <row r="25" spans="1:28" s="42" customFormat="1" ht="15" customHeight="1">
      <c r="A25" s="90"/>
      <c r="B25" s="113"/>
      <c r="C25" s="387"/>
      <c r="D25" s="286" t="s">
        <v>435</v>
      </c>
      <c r="E25" s="114">
        <v>0</v>
      </c>
      <c r="F25" s="107">
        <v>0</v>
      </c>
      <c r="G25" s="107">
        <v>0</v>
      </c>
      <c r="H25" s="107">
        <v>0</v>
      </c>
      <c r="I25" s="107">
        <v>0</v>
      </c>
      <c r="J25" s="107">
        <v>0</v>
      </c>
      <c r="K25" s="107">
        <v>0</v>
      </c>
      <c r="L25" s="107">
        <v>0</v>
      </c>
      <c r="M25" s="107">
        <v>0</v>
      </c>
      <c r="N25" s="107">
        <f t="shared" si="14"/>
        <v>0</v>
      </c>
      <c r="O25" s="114">
        <v>0</v>
      </c>
      <c r="P25" s="310">
        <v>0</v>
      </c>
      <c r="Q25" s="122">
        <v>0</v>
      </c>
      <c r="R25" s="107">
        <v>0</v>
      </c>
      <c r="S25" s="107">
        <v>0</v>
      </c>
      <c r="T25" s="107">
        <v>19000</v>
      </c>
      <c r="U25" s="107">
        <v>0</v>
      </c>
      <c r="V25" s="107">
        <v>0</v>
      </c>
      <c r="W25" s="107">
        <v>0</v>
      </c>
      <c r="X25" s="107">
        <v>0</v>
      </c>
      <c r="Y25" s="107">
        <v>0</v>
      </c>
      <c r="Z25" s="107">
        <f t="shared" si="15"/>
        <v>19000</v>
      </c>
      <c r="AA25" s="122">
        <v>7401</v>
      </c>
      <c r="AB25" s="310">
        <f>SUM(AA25/Z25)</f>
        <v>0.38952631578947366</v>
      </c>
    </row>
    <row r="26" spans="1:28" s="42" customFormat="1" ht="15" customHeight="1">
      <c r="A26" s="90"/>
      <c r="B26" s="113"/>
      <c r="C26" s="386">
        <v>7</v>
      </c>
      <c r="D26" s="178" t="s">
        <v>9</v>
      </c>
      <c r="E26" s="114">
        <v>0</v>
      </c>
      <c r="F26" s="107">
        <v>0</v>
      </c>
      <c r="G26" s="107">
        <v>0</v>
      </c>
      <c r="H26" s="107">
        <v>0</v>
      </c>
      <c r="I26" s="107">
        <v>0</v>
      </c>
      <c r="J26" s="107">
        <v>0</v>
      </c>
      <c r="K26" s="107">
        <v>0</v>
      </c>
      <c r="L26" s="107">
        <v>0</v>
      </c>
      <c r="M26" s="107">
        <v>0</v>
      </c>
      <c r="N26" s="107">
        <f t="shared" si="14"/>
        <v>0</v>
      </c>
      <c r="O26" s="114">
        <v>0</v>
      </c>
      <c r="P26" s="310">
        <v>0</v>
      </c>
      <c r="Q26" s="122">
        <v>0</v>
      </c>
      <c r="R26" s="107">
        <v>0</v>
      </c>
      <c r="S26" s="107">
        <v>0</v>
      </c>
      <c r="T26" s="107">
        <v>0</v>
      </c>
      <c r="U26" s="107">
        <v>0</v>
      </c>
      <c r="V26" s="107">
        <v>0</v>
      </c>
      <c r="W26" s="107">
        <v>0</v>
      </c>
      <c r="X26" s="107">
        <v>0</v>
      </c>
      <c r="Y26" s="107">
        <v>0</v>
      </c>
      <c r="Z26" s="107">
        <f t="shared" si="15"/>
        <v>0</v>
      </c>
      <c r="AA26" s="122">
        <v>0</v>
      </c>
      <c r="AB26" s="310">
        <v>0</v>
      </c>
    </row>
    <row r="27" spans="1:28" s="42" customFormat="1" ht="15" customHeight="1">
      <c r="A27" s="90"/>
      <c r="B27" s="113"/>
      <c r="C27" s="387"/>
      <c r="D27" s="178" t="s">
        <v>412</v>
      </c>
      <c r="E27" s="114">
        <v>0</v>
      </c>
      <c r="F27" s="107">
        <v>0</v>
      </c>
      <c r="G27" s="107">
        <v>0</v>
      </c>
      <c r="H27" s="107">
        <v>0</v>
      </c>
      <c r="I27" s="107">
        <v>0</v>
      </c>
      <c r="J27" s="107">
        <v>0</v>
      </c>
      <c r="K27" s="107">
        <v>0</v>
      </c>
      <c r="L27" s="107">
        <v>0</v>
      </c>
      <c r="M27" s="107">
        <v>0</v>
      </c>
      <c r="N27" s="107">
        <f>SUM(E27:M27)</f>
        <v>0</v>
      </c>
      <c r="O27" s="114">
        <v>0</v>
      </c>
      <c r="P27" s="310">
        <v>0</v>
      </c>
      <c r="Q27" s="122">
        <v>20000</v>
      </c>
      <c r="R27" s="107">
        <v>0</v>
      </c>
      <c r="S27" s="107">
        <v>0</v>
      </c>
      <c r="T27" s="107">
        <v>0</v>
      </c>
      <c r="U27" s="107">
        <v>0</v>
      </c>
      <c r="V27" s="107">
        <v>0</v>
      </c>
      <c r="W27" s="107">
        <v>0</v>
      </c>
      <c r="X27" s="107">
        <v>0</v>
      </c>
      <c r="Y27" s="107">
        <v>0</v>
      </c>
      <c r="Z27" s="107">
        <f>SUM(Q27:Y27)</f>
        <v>20000</v>
      </c>
      <c r="AA27" s="122">
        <v>19998</v>
      </c>
      <c r="AB27" s="310">
        <f>SUM(AA27/Z27)</f>
        <v>0.9999</v>
      </c>
    </row>
    <row r="28" spans="1:28" s="42" customFormat="1" ht="15" customHeight="1">
      <c r="A28" s="90"/>
      <c r="B28" s="113"/>
      <c r="C28" s="387"/>
      <c r="D28" s="178" t="s">
        <v>436</v>
      </c>
      <c r="E28" s="114">
        <v>0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107">
        <v>0</v>
      </c>
      <c r="L28" s="107">
        <v>0</v>
      </c>
      <c r="M28" s="107">
        <v>0</v>
      </c>
      <c r="N28" s="107">
        <f>SUM(E28:M28)</f>
        <v>0</v>
      </c>
      <c r="O28" s="114">
        <v>0</v>
      </c>
      <c r="P28" s="310">
        <v>0</v>
      </c>
      <c r="Q28" s="122">
        <v>0</v>
      </c>
      <c r="R28" s="107">
        <v>0</v>
      </c>
      <c r="S28" s="107">
        <v>0</v>
      </c>
      <c r="T28" s="107">
        <v>10000</v>
      </c>
      <c r="U28" s="107">
        <v>0</v>
      </c>
      <c r="V28" s="107">
        <v>0</v>
      </c>
      <c r="W28" s="107">
        <v>0</v>
      </c>
      <c r="X28" s="107">
        <v>0</v>
      </c>
      <c r="Y28" s="107">
        <v>0</v>
      </c>
      <c r="Z28" s="107">
        <f>SUM(Q28:Y28)</f>
        <v>10000</v>
      </c>
      <c r="AA28" s="122">
        <v>9998</v>
      </c>
      <c r="AB28" s="310">
        <f>SUM(AA28/Z28)</f>
        <v>0.9998</v>
      </c>
    </row>
    <row r="29" spans="1:28" s="42" customFormat="1" ht="15" customHeight="1">
      <c r="A29" s="90"/>
      <c r="B29" s="113"/>
      <c r="C29" s="387"/>
      <c r="D29" s="178" t="s">
        <v>432</v>
      </c>
      <c r="E29" s="114">
        <v>0</v>
      </c>
      <c r="F29" s="107">
        <v>0</v>
      </c>
      <c r="G29" s="107">
        <v>0</v>
      </c>
      <c r="H29" s="107">
        <v>0</v>
      </c>
      <c r="I29" s="107">
        <v>0</v>
      </c>
      <c r="J29" s="107">
        <v>0</v>
      </c>
      <c r="K29" s="107">
        <v>0</v>
      </c>
      <c r="L29" s="107">
        <v>0</v>
      </c>
      <c r="M29" s="107">
        <v>0</v>
      </c>
      <c r="N29" s="107">
        <f>SUM(E29:M29)</f>
        <v>0</v>
      </c>
      <c r="O29" s="114">
        <v>0</v>
      </c>
      <c r="P29" s="310">
        <v>0</v>
      </c>
      <c r="Q29" s="122">
        <v>0</v>
      </c>
      <c r="R29" s="107">
        <v>0</v>
      </c>
      <c r="S29" s="107">
        <v>0</v>
      </c>
      <c r="T29" s="107">
        <v>11500</v>
      </c>
      <c r="U29" s="107">
        <v>0</v>
      </c>
      <c r="V29" s="107">
        <v>0</v>
      </c>
      <c r="W29" s="107">
        <v>0</v>
      </c>
      <c r="X29" s="107">
        <v>0</v>
      </c>
      <c r="Y29" s="107">
        <v>0</v>
      </c>
      <c r="Z29" s="107">
        <f>SUM(Q29:Y29)</f>
        <v>11500</v>
      </c>
      <c r="AA29" s="122">
        <v>11491</v>
      </c>
      <c r="AB29" s="310">
        <f>SUM(AA29/Z29)</f>
        <v>0.9992173913043478</v>
      </c>
    </row>
    <row r="30" spans="1:28" s="42" customFormat="1" ht="15" customHeight="1">
      <c r="A30" s="90"/>
      <c r="B30" s="113"/>
      <c r="C30" s="394"/>
      <c r="D30" s="178" t="s">
        <v>433</v>
      </c>
      <c r="E30" s="114">
        <v>0</v>
      </c>
      <c r="F30" s="107">
        <v>0</v>
      </c>
      <c r="G30" s="107">
        <v>0</v>
      </c>
      <c r="H30" s="107">
        <v>0</v>
      </c>
      <c r="I30" s="107">
        <v>0</v>
      </c>
      <c r="J30" s="107">
        <v>0</v>
      </c>
      <c r="K30" s="107">
        <v>0</v>
      </c>
      <c r="L30" s="107">
        <v>0</v>
      </c>
      <c r="M30" s="107">
        <v>0</v>
      </c>
      <c r="N30" s="107">
        <f t="shared" si="14"/>
        <v>0</v>
      </c>
      <c r="O30" s="114">
        <v>0</v>
      </c>
      <c r="P30" s="310">
        <v>0</v>
      </c>
      <c r="Q30" s="122">
        <v>0</v>
      </c>
      <c r="R30" s="107">
        <v>0</v>
      </c>
      <c r="S30" s="107">
        <v>0</v>
      </c>
      <c r="T30" s="107">
        <v>19500</v>
      </c>
      <c r="U30" s="107">
        <v>0</v>
      </c>
      <c r="V30" s="107">
        <v>0</v>
      </c>
      <c r="W30" s="107">
        <v>0</v>
      </c>
      <c r="X30" s="107">
        <v>0</v>
      </c>
      <c r="Y30" s="107">
        <v>0</v>
      </c>
      <c r="Z30" s="107">
        <f t="shared" si="15"/>
        <v>19500</v>
      </c>
      <c r="AA30" s="122">
        <v>19499</v>
      </c>
      <c r="AB30" s="310">
        <f>SUM(AA30/Z30)</f>
        <v>0.999948717948718</v>
      </c>
    </row>
    <row r="31" spans="1:28" s="42" customFormat="1" ht="15" customHeight="1">
      <c r="A31" s="90"/>
      <c r="B31" s="113"/>
      <c r="C31" s="173">
        <v>9</v>
      </c>
      <c r="D31" s="132" t="s">
        <v>292</v>
      </c>
      <c r="E31" s="114">
        <v>0</v>
      </c>
      <c r="F31" s="107">
        <v>0</v>
      </c>
      <c r="G31" s="107">
        <v>0</v>
      </c>
      <c r="H31" s="107">
        <v>0</v>
      </c>
      <c r="I31" s="107">
        <v>0</v>
      </c>
      <c r="J31" s="107">
        <v>0</v>
      </c>
      <c r="K31" s="107">
        <v>0</v>
      </c>
      <c r="L31" s="107">
        <v>0</v>
      </c>
      <c r="M31" s="107">
        <v>0</v>
      </c>
      <c r="N31" s="107">
        <f t="shared" si="14"/>
        <v>0</v>
      </c>
      <c r="O31" s="114">
        <v>0</v>
      </c>
      <c r="P31" s="310">
        <v>0</v>
      </c>
      <c r="Q31" s="122">
        <v>0</v>
      </c>
      <c r="R31" s="107">
        <v>0</v>
      </c>
      <c r="S31" s="107">
        <v>0</v>
      </c>
      <c r="T31" s="107">
        <v>0</v>
      </c>
      <c r="U31" s="107">
        <v>0</v>
      </c>
      <c r="V31" s="107">
        <v>0</v>
      </c>
      <c r="W31" s="107">
        <v>0</v>
      </c>
      <c r="X31" s="107">
        <v>0</v>
      </c>
      <c r="Y31" s="107">
        <v>0</v>
      </c>
      <c r="Z31" s="107">
        <f t="shared" si="15"/>
        <v>0</v>
      </c>
      <c r="AA31" s="122">
        <v>0</v>
      </c>
      <c r="AB31" s="310">
        <v>0</v>
      </c>
    </row>
    <row r="32" spans="1:28" ht="15" customHeight="1">
      <c r="A32" s="151">
        <v>5</v>
      </c>
      <c r="B32" s="390" t="s">
        <v>86</v>
      </c>
      <c r="C32" s="391"/>
      <c r="D32" s="367"/>
      <c r="E32" s="154">
        <f aca="true" t="shared" si="16" ref="E32:AA33">E33</f>
        <v>500</v>
      </c>
      <c r="F32" s="154">
        <f t="shared" si="16"/>
        <v>0</v>
      </c>
      <c r="G32" s="154">
        <f t="shared" si="16"/>
        <v>500</v>
      </c>
      <c r="H32" s="154">
        <f t="shared" si="16"/>
        <v>0</v>
      </c>
      <c r="I32" s="154">
        <f t="shared" si="16"/>
        <v>0</v>
      </c>
      <c r="J32" s="154">
        <f t="shared" si="16"/>
        <v>500</v>
      </c>
      <c r="K32" s="154">
        <f t="shared" si="16"/>
        <v>0</v>
      </c>
      <c r="L32" s="154">
        <f t="shared" si="16"/>
        <v>0</v>
      </c>
      <c r="M32" s="154">
        <f t="shared" si="16"/>
        <v>0</v>
      </c>
      <c r="N32" s="154">
        <f t="shared" si="16"/>
        <v>1500</v>
      </c>
      <c r="O32" s="154">
        <f t="shared" si="16"/>
        <v>1426</v>
      </c>
      <c r="P32" s="304">
        <f>SUM(O32/N32)</f>
        <v>0.9506666666666667</v>
      </c>
      <c r="Q32" s="154">
        <f t="shared" si="16"/>
        <v>0</v>
      </c>
      <c r="R32" s="154">
        <f t="shared" si="16"/>
        <v>0</v>
      </c>
      <c r="S32" s="154">
        <f t="shared" si="16"/>
        <v>0</v>
      </c>
      <c r="T32" s="154">
        <f t="shared" si="16"/>
        <v>0</v>
      </c>
      <c r="U32" s="154">
        <f t="shared" si="16"/>
        <v>0</v>
      </c>
      <c r="V32" s="154">
        <f t="shared" si="16"/>
        <v>0</v>
      </c>
      <c r="W32" s="154">
        <f t="shared" si="16"/>
        <v>0</v>
      </c>
      <c r="X32" s="154">
        <f t="shared" si="16"/>
        <v>0</v>
      </c>
      <c r="Y32" s="154">
        <f t="shared" si="16"/>
        <v>0</v>
      </c>
      <c r="Z32" s="154">
        <f t="shared" si="16"/>
        <v>0</v>
      </c>
      <c r="AA32" s="154">
        <f t="shared" si="16"/>
        <v>0</v>
      </c>
      <c r="AB32" s="304">
        <v>0</v>
      </c>
    </row>
    <row r="33" spans="1:28" ht="15" customHeight="1">
      <c r="A33" s="90" t="s">
        <v>261</v>
      </c>
      <c r="B33" s="88" t="s">
        <v>206</v>
      </c>
      <c r="C33" s="119" t="s">
        <v>11</v>
      </c>
      <c r="D33" s="112"/>
      <c r="E33" s="99">
        <f t="shared" si="16"/>
        <v>500</v>
      </c>
      <c r="F33" s="99">
        <f t="shared" si="16"/>
        <v>0</v>
      </c>
      <c r="G33" s="99">
        <f t="shared" si="16"/>
        <v>500</v>
      </c>
      <c r="H33" s="99">
        <f t="shared" si="16"/>
        <v>0</v>
      </c>
      <c r="I33" s="99">
        <f t="shared" si="16"/>
        <v>0</v>
      </c>
      <c r="J33" s="99">
        <f t="shared" si="16"/>
        <v>500</v>
      </c>
      <c r="K33" s="99">
        <f t="shared" si="16"/>
        <v>0</v>
      </c>
      <c r="L33" s="99">
        <f t="shared" si="16"/>
        <v>0</v>
      </c>
      <c r="M33" s="99">
        <f t="shared" si="16"/>
        <v>0</v>
      </c>
      <c r="N33" s="99">
        <f t="shared" si="16"/>
        <v>1500</v>
      </c>
      <c r="O33" s="99">
        <f t="shared" si="16"/>
        <v>1426</v>
      </c>
      <c r="P33" s="305">
        <f>SUM(O33/N33)</f>
        <v>0.9506666666666667</v>
      </c>
      <c r="Q33" s="99">
        <f t="shared" si="16"/>
        <v>0</v>
      </c>
      <c r="R33" s="99">
        <f t="shared" si="16"/>
        <v>0</v>
      </c>
      <c r="S33" s="99">
        <f t="shared" si="16"/>
        <v>0</v>
      </c>
      <c r="T33" s="99">
        <f t="shared" si="16"/>
        <v>0</v>
      </c>
      <c r="U33" s="99">
        <f t="shared" si="16"/>
        <v>0</v>
      </c>
      <c r="V33" s="99">
        <f t="shared" si="16"/>
        <v>0</v>
      </c>
      <c r="W33" s="99">
        <f t="shared" si="16"/>
        <v>0</v>
      </c>
      <c r="X33" s="99">
        <f t="shared" si="16"/>
        <v>0</v>
      </c>
      <c r="Y33" s="99">
        <f t="shared" si="16"/>
        <v>0</v>
      </c>
      <c r="Z33" s="99">
        <f t="shared" si="16"/>
        <v>0</v>
      </c>
      <c r="AA33" s="99">
        <f t="shared" si="16"/>
        <v>0</v>
      </c>
      <c r="AB33" s="305">
        <v>0</v>
      </c>
    </row>
    <row r="34" spans="1:28" ht="15" customHeight="1">
      <c r="A34" s="96"/>
      <c r="B34" s="113"/>
      <c r="C34" s="79" t="s">
        <v>24</v>
      </c>
      <c r="D34" s="110" t="s">
        <v>427</v>
      </c>
      <c r="E34" s="101">
        <v>500</v>
      </c>
      <c r="F34" s="101">
        <v>0</v>
      </c>
      <c r="G34" s="101">
        <v>500</v>
      </c>
      <c r="H34" s="101">
        <v>0</v>
      </c>
      <c r="I34" s="101">
        <v>0</v>
      </c>
      <c r="J34" s="101">
        <v>500</v>
      </c>
      <c r="K34" s="101">
        <v>0</v>
      </c>
      <c r="L34" s="101">
        <v>0</v>
      </c>
      <c r="M34" s="101">
        <v>0</v>
      </c>
      <c r="N34" s="101">
        <f>SUM(E34:M34)</f>
        <v>1500</v>
      </c>
      <c r="O34" s="101">
        <v>1426</v>
      </c>
      <c r="P34" s="310">
        <f>SUM(O34/N34)</f>
        <v>0.9506666666666667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v>0</v>
      </c>
      <c r="W34" s="101">
        <v>0</v>
      </c>
      <c r="X34" s="101">
        <v>0</v>
      </c>
      <c r="Y34" s="101">
        <v>0</v>
      </c>
      <c r="Z34" s="101">
        <f>SUM(Q34:Y34)</f>
        <v>0</v>
      </c>
      <c r="AA34" s="101">
        <v>0</v>
      </c>
      <c r="AB34" s="310">
        <v>0</v>
      </c>
    </row>
    <row r="35" spans="1:28" ht="15" customHeight="1">
      <c r="A35" s="151">
        <v>6</v>
      </c>
      <c r="B35" s="388" t="s">
        <v>335</v>
      </c>
      <c r="C35" s="389"/>
      <c r="D35" s="389"/>
      <c r="E35" s="154">
        <f aca="true" t="shared" si="17" ref="E35:AA35">E36</f>
        <v>0</v>
      </c>
      <c r="F35" s="154">
        <f t="shared" si="17"/>
        <v>0</v>
      </c>
      <c r="G35" s="154">
        <f t="shared" si="17"/>
        <v>0</v>
      </c>
      <c r="H35" s="154">
        <f t="shared" si="17"/>
        <v>0</v>
      </c>
      <c r="I35" s="154">
        <f t="shared" si="17"/>
        <v>2000</v>
      </c>
      <c r="J35" s="154">
        <f t="shared" si="17"/>
        <v>0</v>
      </c>
      <c r="K35" s="154">
        <f t="shared" si="17"/>
        <v>0</v>
      </c>
      <c r="L35" s="154">
        <f t="shared" si="17"/>
        <v>0</v>
      </c>
      <c r="M35" s="154">
        <f t="shared" si="17"/>
        <v>0</v>
      </c>
      <c r="N35" s="154">
        <f t="shared" si="17"/>
        <v>2000</v>
      </c>
      <c r="O35" s="154">
        <f t="shared" si="17"/>
        <v>1580</v>
      </c>
      <c r="P35" s="304">
        <f>SUM(O35/N35)</f>
        <v>0.79</v>
      </c>
      <c r="Q35" s="154">
        <f t="shared" si="17"/>
        <v>0</v>
      </c>
      <c r="R35" s="154">
        <f t="shared" si="17"/>
        <v>0</v>
      </c>
      <c r="S35" s="154">
        <f t="shared" si="17"/>
        <v>0</v>
      </c>
      <c r="T35" s="154">
        <f t="shared" si="17"/>
        <v>0</v>
      </c>
      <c r="U35" s="154">
        <f t="shared" si="17"/>
        <v>0</v>
      </c>
      <c r="V35" s="154">
        <f t="shared" si="17"/>
        <v>0</v>
      </c>
      <c r="W35" s="154">
        <f t="shared" si="17"/>
        <v>0</v>
      </c>
      <c r="X35" s="154">
        <f t="shared" si="17"/>
        <v>0</v>
      </c>
      <c r="Y35" s="154">
        <f t="shared" si="17"/>
        <v>0</v>
      </c>
      <c r="Z35" s="154">
        <f t="shared" si="17"/>
        <v>0</v>
      </c>
      <c r="AA35" s="154">
        <f t="shared" si="17"/>
        <v>0</v>
      </c>
      <c r="AB35" s="304">
        <v>0</v>
      </c>
    </row>
    <row r="36" spans="1:28" ht="15" customHeight="1">
      <c r="A36" s="90" t="s">
        <v>293</v>
      </c>
      <c r="B36" s="88" t="s">
        <v>206</v>
      </c>
      <c r="C36" s="119" t="s">
        <v>11</v>
      </c>
      <c r="D36" s="112"/>
      <c r="E36" s="99">
        <f aca="true" t="shared" si="18" ref="E36:O36">SUM(E37:E41)</f>
        <v>0</v>
      </c>
      <c r="F36" s="99">
        <f t="shared" si="18"/>
        <v>0</v>
      </c>
      <c r="G36" s="99">
        <f t="shared" si="18"/>
        <v>0</v>
      </c>
      <c r="H36" s="99">
        <f>SUM(H37:H41)</f>
        <v>0</v>
      </c>
      <c r="I36" s="99">
        <f>SUM(I37:I41)</f>
        <v>2000</v>
      </c>
      <c r="J36" s="99">
        <f>SUM(J37:J41)</f>
        <v>0</v>
      </c>
      <c r="K36" s="99">
        <f>SUM(K37:K41)</f>
        <v>0</v>
      </c>
      <c r="L36" s="99">
        <f>SUM(L37:L41)</f>
        <v>0</v>
      </c>
      <c r="M36" s="99">
        <f t="shared" si="18"/>
        <v>0</v>
      </c>
      <c r="N36" s="99">
        <f t="shared" si="18"/>
        <v>2000</v>
      </c>
      <c r="O36" s="99">
        <f t="shared" si="18"/>
        <v>1580</v>
      </c>
      <c r="P36" s="305">
        <f>SUM(O36/N36)</f>
        <v>0.79</v>
      </c>
      <c r="Q36" s="99">
        <f aca="true" t="shared" si="19" ref="Q36:AA36">SUM(Q37:Q41)</f>
        <v>0</v>
      </c>
      <c r="R36" s="99">
        <f t="shared" si="19"/>
        <v>0</v>
      </c>
      <c r="S36" s="99">
        <f t="shared" si="19"/>
        <v>0</v>
      </c>
      <c r="T36" s="99">
        <f>SUM(T37:T41)</f>
        <v>0</v>
      </c>
      <c r="U36" s="99">
        <f>SUM(U37:U41)</f>
        <v>0</v>
      </c>
      <c r="V36" s="99">
        <f>SUM(V37:V41)</f>
        <v>0</v>
      </c>
      <c r="W36" s="99">
        <f>SUM(W37:W41)</f>
        <v>0</v>
      </c>
      <c r="X36" s="99">
        <f>SUM(X37:X41)</f>
        <v>0</v>
      </c>
      <c r="Y36" s="99">
        <f t="shared" si="19"/>
        <v>0</v>
      </c>
      <c r="Z36" s="99">
        <f t="shared" si="19"/>
        <v>0</v>
      </c>
      <c r="AA36" s="99">
        <f t="shared" si="19"/>
        <v>0</v>
      </c>
      <c r="AB36" s="305">
        <v>0</v>
      </c>
    </row>
    <row r="37" spans="1:28" ht="15" customHeight="1">
      <c r="A37" s="89"/>
      <c r="B37" s="131"/>
      <c r="C37" s="79" t="s">
        <v>24</v>
      </c>
      <c r="D37" s="111" t="s">
        <v>294</v>
      </c>
      <c r="E37" s="107">
        <v>0</v>
      </c>
      <c r="F37" s="107">
        <v>0</v>
      </c>
      <c r="G37" s="107">
        <v>0</v>
      </c>
      <c r="H37" s="107">
        <v>0</v>
      </c>
      <c r="I37" s="107">
        <v>0</v>
      </c>
      <c r="J37" s="107">
        <v>0</v>
      </c>
      <c r="K37" s="107">
        <v>0</v>
      </c>
      <c r="L37" s="107">
        <v>0</v>
      </c>
      <c r="M37" s="107">
        <v>0</v>
      </c>
      <c r="N37" s="107">
        <f>SUM(E37:M37)</f>
        <v>0</v>
      </c>
      <c r="O37" s="107">
        <v>0</v>
      </c>
      <c r="P37" s="310">
        <v>0</v>
      </c>
      <c r="Q37" s="101">
        <v>0</v>
      </c>
      <c r="R37" s="107">
        <v>0</v>
      </c>
      <c r="S37" s="107">
        <v>0</v>
      </c>
      <c r="T37" s="107">
        <v>0</v>
      </c>
      <c r="U37" s="107">
        <v>0</v>
      </c>
      <c r="V37" s="107">
        <v>0</v>
      </c>
      <c r="W37" s="107">
        <v>0</v>
      </c>
      <c r="X37" s="107">
        <v>0</v>
      </c>
      <c r="Y37" s="107">
        <v>0</v>
      </c>
      <c r="Z37" s="107">
        <f>SUM(Q37:Y37)</f>
        <v>0</v>
      </c>
      <c r="AA37" s="101">
        <v>0</v>
      </c>
      <c r="AB37" s="310">
        <v>0</v>
      </c>
    </row>
    <row r="38" spans="1:28" ht="15" customHeight="1">
      <c r="A38" s="89"/>
      <c r="B38" s="113"/>
      <c r="C38" s="89">
        <v>2</v>
      </c>
      <c r="D38" s="132" t="s">
        <v>295</v>
      </c>
      <c r="E38" s="114">
        <v>0</v>
      </c>
      <c r="F38" s="114">
        <v>0</v>
      </c>
      <c r="G38" s="114">
        <v>0</v>
      </c>
      <c r="H38" s="114">
        <v>0</v>
      </c>
      <c r="I38" s="114">
        <v>0</v>
      </c>
      <c r="J38" s="114">
        <v>0</v>
      </c>
      <c r="K38" s="114">
        <v>0</v>
      </c>
      <c r="L38" s="114">
        <v>0</v>
      </c>
      <c r="M38" s="114">
        <v>0</v>
      </c>
      <c r="N38" s="107">
        <f>SUM(E38:M38)</f>
        <v>0</v>
      </c>
      <c r="O38" s="114">
        <v>0</v>
      </c>
      <c r="P38" s="310">
        <v>0</v>
      </c>
      <c r="Q38" s="122">
        <v>0</v>
      </c>
      <c r="R38" s="114">
        <v>0</v>
      </c>
      <c r="S38" s="114">
        <v>0</v>
      </c>
      <c r="T38" s="114">
        <v>0</v>
      </c>
      <c r="U38" s="114">
        <v>0</v>
      </c>
      <c r="V38" s="114">
        <v>0</v>
      </c>
      <c r="W38" s="114">
        <v>0</v>
      </c>
      <c r="X38" s="114">
        <v>0</v>
      </c>
      <c r="Y38" s="114">
        <v>0</v>
      </c>
      <c r="Z38" s="107">
        <f>SUM(Q38:Y38)</f>
        <v>0</v>
      </c>
      <c r="AA38" s="122">
        <v>0</v>
      </c>
      <c r="AB38" s="310">
        <v>0</v>
      </c>
    </row>
    <row r="39" spans="1:28" ht="15" customHeight="1">
      <c r="A39" s="89"/>
      <c r="B39" s="113"/>
      <c r="C39" s="174">
        <v>3</v>
      </c>
      <c r="D39" s="132" t="s">
        <v>296</v>
      </c>
      <c r="E39" s="114">
        <v>0</v>
      </c>
      <c r="F39" s="114">
        <v>0</v>
      </c>
      <c r="G39" s="114">
        <v>0</v>
      </c>
      <c r="H39" s="114">
        <v>0</v>
      </c>
      <c r="I39" s="114">
        <v>0</v>
      </c>
      <c r="J39" s="114">
        <v>0</v>
      </c>
      <c r="K39" s="114">
        <v>0</v>
      </c>
      <c r="L39" s="114">
        <v>0</v>
      </c>
      <c r="M39" s="114">
        <v>0</v>
      </c>
      <c r="N39" s="107">
        <f>SUM(E39:M39)</f>
        <v>0</v>
      </c>
      <c r="O39" s="114">
        <v>0</v>
      </c>
      <c r="P39" s="310">
        <v>0</v>
      </c>
      <c r="Q39" s="122">
        <v>0</v>
      </c>
      <c r="R39" s="114">
        <v>0</v>
      </c>
      <c r="S39" s="114">
        <v>0</v>
      </c>
      <c r="T39" s="114">
        <v>0</v>
      </c>
      <c r="U39" s="114">
        <v>0</v>
      </c>
      <c r="V39" s="114">
        <v>0</v>
      </c>
      <c r="W39" s="114">
        <v>0</v>
      </c>
      <c r="X39" s="114">
        <v>0</v>
      </c>
      <c r="Y39" s="114">
        <v>0</v>
      </c>
      <c r="Z39" s="107">
        <f>SUM(Q39:Y39)</f>
        <v>0</v>
      </c>
      <c r="AA39" s="122">
        <v>0</v>
      </c>
      <c r="AB39" s="310">
        <v>0</v>
      </c>
    </row>
    <row r="40" spans="1:28" ht="15" customHeight="1">
      <c r="A40" s="89"/>
      <c r="B40" s="113"/>
      <c r="C40" s="89">
        <v>4</v>
      </c>
      <c r="D40" s="132" t="s">
        <v>297</v>
      </c>
      <c r="E40" s="114">
        <v>0</v>
      </c>
      <c r="F40" s="114">
        <v>0</v>
      </c>
      <c r="G40" s="114">
        <v>0</v>
      </c>
      <c r="H40" s="114">
        <v>0</v>
      </c>
      <c r="I40" s="114">
        <v>0</v>
      </c>
      <c r="J40" s="114">
        <v>0</v>
      </c>
      <c r="K40" s="114">
        <v>0</v>
      </c>
      <c r="L40" s="114">
        <v>0</v>
      </c>
      <c r="M40" s="114">
        <v>0</v>
      </c>
      <c r="N40" s="107">
        <f>SUM(E40:M40)</f>
        <v>0</v>
      </c>
      <c r="O40" s="114">
        <v>0</v>
      </c>
      <c r="P40" s="310">
        <v>0</v>
      </c>
      <c r="Q40" s="122">
        <v>0</v>
      </c>
      <c r="R40" s="114">
        <v>0</v>
      </c>
      <c r="S40" s="114">
        <v>0</v>
      </c>
      <c r="T40" s="114">
        <v>0</v>
      </c>
      <c r="U40" s="114">
        <v>0</v>
      </c>
      <c r="V40" s="114">
        <v>0</v>
      </c>
      <c r="W40" s="114">
        <v>0</v>
      </c>
      <c r="X40" s="114">
        <v>0</v>
      </c>
      <c r="Y40" s="114">
        <v>0</v>
      </c>
      <c r="Z40" s="107">
        <f>SUM(Q40:Y40)</f>
        <v>0</v>
      </c>
      <c r="AA40" s="122">
        <v>0</v>
      </c>
      <c r="AB40" s="310">
        <v>0</v>
      </c>
    </row>
    <row r="41" spans="1:28" ht="15" customHeight="1">
      <c r="A41" s="89"/>
      <c r="B41" s="113"/>
      <c r="C41" s="89">
        <v>5</v>
      </c>
      <c r="D41" s="132" t="s">
        <v>327</v>
      </c>
      <c r="E41" s="114">
        <v>0</v>
      </c>
      <c r="F41" s="114">
        <v>0</v>
      </c>
      <c r="G41" s="114">
        <v>0</v>
      </c>
      <c r="H41" s="114">
        <v>0</v>
      </c>
      <c r="I41" s="122">
        <v>2000</v>
      </c>
      <c r="J41" s="122">
        <v>0</v>
      </c>
      <c r="K41" s="122">
        <v>0</v>
      </c>
      <c r="L41" s="122">
        <v>0</v>
      </c>
      <c r="M41" s="122">
        <v>0</v>
      </c>
      <c r="N41" s="107">
        <f>SUM(E41:M41)</f>
        <v>2000</v>
      </c>
      <c r="O41" s="122">
        <v>1580</v>
      </c>
      <c r="P41" s="310">
        <f>SUM(O41/N41)</f>
        <v>0.79</v>
      </c>
      <c r="Q41" s="102">
        <v>0</v>
      </c>
      <c r="R41" s="114">
        <v>0</v>
      </c>
      <c r="S41" s="114">
        <v>0</v>
      </c>
      <c r="T41" s="114">
        <v>0</v>
      </c>
      <c r="U41" s="114">
        <v>0</v>
      </c>
      <c r="V41" s="114">
        <v>0</v>
      </c>
      <c r="W41" s="114">
        <v>0</v>
      </c>
      <c r="X41" s="114">
        <v>0</v>
      </c>
      <c r="Y41" s="114">
        <v>0</v>
      </c>
      <c r="Z41" s="107">
        <f>SUM(Q41:Y41)</f>
        <v>0</v>
      </c>
      <c r="AA41" s="102">
        <v>0</v>
      </c>
      <c r="AB41" s="310">
        <v>0</v>
      </c>
    </row>
    <row r="42" spans="4:16" ht="12.75">
      <c r="D42" s="34"/>
      <c r="N42" s="30"/>
      <c r="O42" s="30"/>
      <c r="P42" s="30"/>
    </row>
    <row r="43" spans="4:16" ht="12.75">
      <c r="D43" s="34"/>
      <c r="N43" s="30"/>
      <c r="O43" s="30"/>
      <c r="P43" s="30"/>
    </row>
    <row r="44" ht="12.75">
      <c r="D44" s="34"/>
    </row>
    <row r="45" ht="12.75">
      <c r="D45" s="34"/>
    </row>
    <row r="46" ht="12.75">
      <c r="D46" s="34"/>
    </row>
    <row r="47" spans="4:16" ht="12.75">
      <c r="D47" s="34"/>
      <c r="N47" s="30"/>
      <c r="O47" s="30"/>
      <c r="P47" s="30"/>
    </row>
    <row r="49" spans="4:16" ht="12.75">
      <c r="D49" s="34"/>
      <c r="N49" s="30"/>
      <c r="O49" s="30"/>
      <c r="P49" s="30"/>
    </row>
    <row r="63" ht="12.75">
      <c r="A63"/>
    </row>
  </sheetData>
  <sheetProtection/>
  <mergeCells count="39">
    <mergeCell ref="Q5:Q6"/>
    <mergeCell ref="P5:P6"/>
    <mergeCell ref="A5:A6"/>
    <mergeCell ref="U5:U6"/>
    <mergeCell ref="G5:G6"/>
    <mergeCell ref="E5:E6"/>
    <mergeCell ref="S5:S6"/>
    <mergeCell ref="C5:C6"/>
    <mergeCell ref="F5:F6"/>
    <mergeCell ref="Y5:Y6"/>
    <mergeCell ref="C12:C13"/>
    <mergeCell ref="O5:O6"/>
    <mergeCell ref="C26:C30"/>
    <mergeCell ref="I5:I6"/>
    <mergeCell ref="B21:D21"/>
    <mergeCell ref="H5:H6"/>
    <mergeCell ref="V5:V6"/>
    <mergeCell ref="J5:J6"/>
    <mergeCell ref="T5:T6"/>
    <mergeCell ref="Q4:AB4"/>
    <mergeCell ref="E4:P4"/>
    <mergeCell ref="C9:D9"/>
    <mergeCell ref="B35:D35"/>
    <mergeCell ref="M5:M6"/>
    <mergeCell ref="B32:D32"/>
    <mergeCell ref="D5:D6"/>
    <mergeCell ref="B15:D15"/>
    <mergeCell ref="N5:N6"/>
    <mergeCell ref="L5:L6"/>
    <mergeCell ref="X5:X6"/>
    <mergeCell ref="W5:W6"/>
    <mergeCell ref="K5:K6"/>
    <mergeCell ref="A3:AB3"/>
    <mergeCell ref="C24:C25"/>
    <mergeCell ref="AA5:AA6"/>
    <mergeCell ref="B5:B6"/>
    <mergeCell ref="Z5:Z6"/>
    <mergeCell ref="R5:R6"/>
    <mergeCell ref="AB5:AB6"/>
  </mergeCells>
  <printOptions horizontalCentered="1"/>
  <pageMargins left="0.7874015748031497" right="0.7874015748031497" top="0.984251968503937" bottom="0.8661417322834646" header="0.5118110236220472" footer="0.5118110236220472"/>
  <pageSetup firstPageNumber="9" useFirstPageNumber="1" fitToHeight="1" fitToWidth="1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7"/>
  <sheetViews>
    <sheetView view="pageBreakPreview" zoomScaleSheetLayoutView="100" zoomScalePageLayoutView="75" workbookViewId="0" topLeftCell="A1">
      <selection activeCell="Q2" sqref="Q2"/>
    </sheetView>
  </sheetViews>
  <sheetFormatPr defaultColWidth="9.140625" defaultRowHeight="12.75"/>
  <cols>
    <col min="1" max="1" width="4.140625" style="1" customWidth="1"/>
    <col min="2" max="2" width="8.57421875" style="0" customWidth="1"/>
    <col min="3" max="3" width="3.28125" style="0" customWidth="1"/>
    <col min="4" max="4" width="40.00390625" style="0" customWidth="1"/>
    <col min="5" max="5" width="10.7109375" style="0" customWidth="1"/>
    <col min="6" max="12" width="10.28125" style="0" hidden="1" customWidth="1"/>
    <col min="13" max="13" width="10.421875" style="0" hidden="1" customWidth="1"/>
    <col min="14" max="15" width="10.57421875" style="0" customWidth="1"/>
    <col min="16" max="16" width="8.7109375" style="0" customWidth="1"/>
    <col min="17" max="17" width="10.421875" style="0" customWidth="1"/>
    <col min="18" max="24" width="9.8515625" style="0" hidden="1" customWidth="1"/>
    <col min="25" max="25" width="10.28125" style="0" hidden="1" customWidth="1"/>
    <col min="26" max="26" width="11.140625" style="0" customWidth="1"/>
    <col min="27" max="27" width="9.8515625" style="14" customWidth="1"/>
    <col min="28" max="28" width="7.421875" style="14" customWidth="1"/>
  </cols>
  <sheetData>
    <row r="1" spans="1:26" ht="14.25" customHeight="1">
      <c r="A1" s="244" t="s">
        <v>357</v>
      </c>
      <c r="B1" s="246"/>
      <c r="C1" s="246"/>
      <c r="D1" s="246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14.25" customHeight="1">
      <c r="A2" s="136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</row>
    <row r="3" spans="1:28" ht="13.5" customHeight="1">
      <c r="A3" s="344" t="s">
        <v>409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6"/>
      <c r="AB3" s="347"/>
    </row>
    <row r="4" spans="1:28" ht="18.75" customHeight="1">
      <c r="A4" s="298"/>
      <c r="B4" s="299"/>
      <c r="C4" s="299"/>
      <c r="D4" s="300"/>
      <c r="E4" s="350" t="s">
        <v>30</v>
      </c>
      <c r="F4" s="351"/>
      <c r="G4" s="351"/>
      <c r="H4" s="351"/>
      <c r="I4" s="351"/>
      <c r="J4" s="351"/>
      <c r="K4" s="351"/>
      <c r="L4" s="351"/>
      <c r="M4" s="351"/>
      <c r="N4" s="352"/>
      <c r="O4" s="352"/>
      <c r="P4" s="353"/>
      <c r="Q4" s="358" t="s">
        <v>29</v>
      </c>
      <c r="R4" s="359"/>
      <c r="S4" s="359"/>
      <c r="T4" s="359"/>
      <c r="U4" s="359"/>
      <c r="V4" s="359"/>
      <c r="W4" s="359"/>
      <c r="X4" s="359"/>
      <c r="Y4" s="359"/>
      <c r="Z4" s="360"/>
      <c r="AA4" s="361"/>
      <c r="AB4" s="362"/>
    </row>
    <row r="5" spans="1:28" ht="27.75" customHeight="1">
      <c r="A5" s="363" t="s">
        <v>193</v>
      </c>
      <c r="B5" s="354" t="s">
        <v>161</v>
      </c>
      <c r="C5" s="374"/>
      <c r="D5" s="357" t="s">
        <v>162</v>
      </c>
      <c r="E5" s="343" t="s">
        <v>368</v>
      </c>
      <c r="F5" s="343" t="s">
        <v>421</v>
      </c>
      <c r="G5" s="343" t="s">
        <v>402</v>
      </c>
      <c r="H5" s="343" t="s">
        <v>430</v>
      </c>
      <c r="I5" s="343" t="s">
        <v>439</v>
      </c>
      <c r="J5" s="343" t="s">
        <v>447</v>
      </c>
      <c r="K5" s="343" t="s">
        <v>456</v>
      </c>
      <c r="L5" s="343" t="s">
        <v>462</v>
      </c>
      <c r="M5" s="343" t="s">
        <v>466</v>
      </c>
      <c r="N5" s="343" t="s">
        <v>369</v>
      </c>
      <c r="O5" s="348" t="s">
        <v>452</v>
      </c>
      <c r="P5" s="348" t="s">
        <v>379</v>
      </c>
      <c r="Q5" s="343" t="s">
        <v>368</v>
      </c>
      <c r="R5" s="343" t="s">
        <v>421</v>
      </c>
      <c r="S5" s="343" t="s">
        <v>402</v>
      </c>
      <c r="T5" s="343" t="s">
        <v>430</v>
      </c>
      <c r="U5" s="343" t="s">
        <v>439</v>
      </c>
      <c r="V5" s="343" t="s">
        <v>447</v>
      </c>
      <c r="W5" s="343" t="s">
        <v>456</v>
      </c>
      <c r="X5" s="343" t="s">
        <v>462</v>
      </c>
      <c r="Y5" s="343" t="s">
        <v>466</v>
      </c>
      <c r="Z5" s="343" t="s">
        <v>369</v>
      </c>
      <c r="AA5" s="348" t="s">
        <v>452</v>
      </c>
      <c r="AB5" s="348" t="s">
        <v>379</v>
      </c>
    </row>
    <row r="6" spans="1:29" ht="27.75" customHeight="1">
      <c r="A6" s="364"/>
      <c r="B6" s="354"/>
      <c r="C6" s="374"/>
      <c r="D6" s="357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9"/>
      <c r="P6" s="349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9"/>
      <c r="AB6" s="349"/>
      <c r="AC6" s="21"/>
    </row>
    <row r="7" spans="1:28" ht="15" customHeight="1">
      <c r="A7" s="97" t="s">
        <v>364</v>
      </c>
      <c r="B7" s="98"/>
      <c r="C7" s="215"/>
      <c r="D7" s="247"/>
      <c r="E7" s="248">
        <f aca="true" t="shared" si="0" ref="E7:O7">E8+E51+E55</f>
        <v>947142</v>
      </c>
      <c r="F7" s="248">
        <f t="shared" si="0"/>
        <v>0</v>
      </c>
      <c r="G7" s="248">
        <f t="shared" si="0"/>
        <v>8000</v>
      </c>
      <c r="H7" s="248">
        <f>H8+H51+H55</f>
        <v>0</v>
      </c>
      <c r="I7" s="248">
        <f>I8+I51+I55</f>
        <v>5000</v>
      </c>
      <c r="J7" s="248">
        <f>J8+J51+J55</f>
        <v>0</v>
      </c>
      <c r="K7" s="248">
        <f>K8+K51+K55</f>
        <v>5993</v>
      </c>
      <c r="L7" s="248">
        <f>L8+L51+L55</f>
        <v>0</v>
      </c>
      <c r="M7" s="248">
        <f t="shared" si="0"/>
        <v>0</v>
      </c>
      <c r="N7" s="248">
        <f t="shared" si="0"/>
        <v>966135</v>
      </c>
      <c r="O7" s="248">
        <f t="shared" si="0"/>
        <v>964262</v>
      </c>
      <c r="P7" s="309">
        <f>SUM(O7/N7)</f>
        <v>0.9980613475342472</v>
      </c>
      <c r="Q7" s="248">
        <f aca="true" t="shared" si="1" ref="Q7:AA7">Q8+Q51+Q55</f>
        <v>0</v>
      </c>
      <c r="R7" s="248">
        <f t="shared" si="1"/>
        <v>0</v>
      </c>
      <c r="S7" s="248">
        <f t="shared" si="1"/>
        <v>0</v>
      </c>
      <c r="T7" s="248">
        <f>T8+T51+T55</f>
        <v>0</v>
      </c>
      <c r="U7" s="248">
        <f>U8+U51+U55</f>
        <v>0</v>
      </c>
      <c r="V7" s="248">
        <f>V8+V51+V55</f>
        <v>0</v>
      </c>
      <c r="W7" s="248">
        <f>W8+W51+W55</f>
        <v>0</v>
      </c>
      <c r="X7" s="248">
        <f>X8+X51+X55</f>
        <v>0</v>
      </c>
      <c r="Y7" s="248">
        <f t="shared" si="1"/>
        <v>0</v>
      </c>
      <c r="Z7" s="248">
        <f t="shared" si="1"/>
        <v>0</v>
      </c>
      <c r="AA7" s="248">
        <f t="shared" si="1"/>
        <v>0</v>
      </c>
      <c r="AB7" s="309">
        <v>0</v>
      </c>
    </row>
    <row r="8" spans="1:28" ht="15" customHeight="1">
      <c r="A8" s="151">
        <v>1</v>
      </c>
      <c r="B8" s="152" t="s">
        <v>94</v>
      </c>
      <c r="C8" s="153"/>
      <c r="D8" s="153"/>
      <c r="E8" s="249">
        <f aca="true" t="shared" si="2" ref="E8:O8">SUM(E9+E30)</f>
        <v>918642</v>
      </c>
      <c r="F8" s="249">
        <f t="shared" si="2"/>
        <v>0</v>
      </c>
      <c r="G8" s="249">
        <f t="shared" si="2"/>
        <v>0</v>
      </c>
      <c r="H8" s="249">
        <f>SUM(H9+H30)</f>
        <v>0</v>
      </c>
      <c r="I8" s="249">
        <f>SUM(I9+I30)</f>
        <v>0</v>
      </c>
      <c r="J8" s="249">
        <f>SUM(J9+J30)</f>
        <v>0</v>
      </c>
      <c r="K8" s="249">
        <f>SUM(K9+K30)</f>
        <v>3493</v>
      </c>
      <c r="L8" s="249">
        <f>SUM(L9+L30)</f>
        <v>0</v>
      </c>
      <c r="M8" s="249">
        <f t="shared" si="2"/>
        <v>0</v>
      </c>
      <c r="N8" s="249">
        <f t="shared" si="2"/>
        <v>922135</v>
      </c>
      <c r="O8" s="249">
        <f t="shared" si="2"/>
        <v>921159</v>
      </c>
      <c r="P8" s="304">
        <f>SUM(O8/N8)</f>
        <v>0.998941586644038</v>
      </c>
      <c r="Q8" s="249">
        <f aca="true" t="shared" si="3" ref="Q8:AA8">SUM(Q9+Q30)</f>
        <v>0</v>
      </c>
      <c r="R8" s="249">
        <f t="shared" si="3"/>
        <v>0</v>
      </c>
      <c r="S8" s="249">
        <f t="shared" si="3"/>
        <v>0</v>
      </c>
      <c r="T8" s="249">
        <f>SUM(T9+T30)</f>
        <v>0</v>
      </c>
      <c r="U8" s="249">
        <f>SUM(U9+U30)</f>
        <v>0</v>
      </c>
      <c r="V8" s="249">
        <f>SUM(V9+V30)</f>
        <v>0</v>
      </c>
      <c r="W8" s="249">
        <f>SUM(W9+W30)</f>
        <v>0</v>
      </c>
      <c r="X8" s="249">
        <f>SUM(X9+X30)</f>
        <v>0</v>
      </c>
      <c r="Y8" s="249">
        <f t="shared" si="3"/>
        <v>0</v>
      </c>
      <c r="Z8" s="249">
        <f t="shared" si="3"/>
        <v>0</v>
      </c>
      <c r="AA8" s="249">
        <f t="shared" si="3"/>
        <v>0</v>
      </c>
      <c r="AB8" s="304">
        <v>0</v>
      </c>
    </row>
    <row r="9" spans="1:29" ht="23.25" customHeight="1">
      <c r="A9" s="169" t="s">
        <v>252</v>
      </c>
      <c r="B9" s="88" t="s">
        <v>256</v>
      </c>
      <c r="C9" s="250"/>
      <c r="D9" s="170" t="s">
        <v>257</v>
      </c>
      <c r="E9" s="251">
        <f aca="true" t="shared" si="4" ref="E9:O9">SUM(E10:E29)</f>
        <v>202496</v>
      </c>
      <c r="F9" s="251">
        <f t="shared" si="4"/>
        <v>0</v>
      </c>
      <c r="G9" s="251">
        <f t="shared" si="4"/>
        <v>0</v>
      </c>
      <c r="H9" s="251">
        <f>SUM(H10:H29)</f>
        <v>0</v>
      </c>
      <c r="I9" s="251">
        <f>SUM(I10:I29)</f>
        <v>0</v>
      </c>
      <c r="J9" s="251">
        <f>SUM(J10:J29)</f>
        <v>0</v>
      </c>
      <c r="K9" s="251">
        <f>SUM(K10:K29)</f>
        <v>-274</v>
      </c>
      <c r="L9" s="251">
        <f>SUM(L10:L29)</f>
        <v>0</v>
      </c>
      <c r="M9" s="251">
        <f t="shared" si="4"/>
        <v>0</v>
      </c>
      <c r="N9" s="251">
        <f t="shared" si="4"/>
        <v>202222</v>
      </c>
      <c r="O9" s="251">
        <f t="shared" si="4"/>
        <v>201954</v>
      </c>
      <c r="P9" s="305">
        <f>SUM(O9/N9)</f>
        <v>0.9986747238183779</v>
      </c>
      <c r="Q9" s="251">
        <f aca="true" t="shared" si="5" ref="Q9:AA9">SUM(Q10:Q26)</f>
        <v>0</v>
      </c>
      <c r="R9" s="251">
        <f t="shared" si="5"/>
        <v>0</v>
      </c>
      <c r="S9" s="251">
        <f t="shared" si="5"/>
        <v>0</v>
      </c>
      <c r="T9" s="251">
        <f>SUM(T10:T26)</f>
        <v>0</v>
      </c>
      <c r="U9" s="251">
        <f>SUM(U10:U26)</f>
        <v>0</v>
      </c>
      <c r="V9" s="251">
        <f>SUM(V10:V26)</f>
        <v>0</v>
      </c>
      <c r="W9" s="251">
        <f>SUM(W10:W26)</f>
        <v>0</v>
      </c>
      <c r="X9" s="251">
        <f>SUM(X10:X26)</f>
        <v>0</v>
      </c>
      <c r="Y9" s="251">
        <f t="shared" si="5"/>
        <v>0</v>
      </c>
      <c r="Z9" s="251">
        <f t="shared" si="5"/>
        <v>0</v>
      </c>
      <c r="AA9" s="251">
        <f t="shared" si="5"/>
        <v>0</v>
      </c>
      <c r="AB9" s="305">
        <v>0</v>
      </c>
      <c r="AC9" s="21"/>
    </row>
    <row r="10" spans="1:28" ht="15" customHeight="1">
      <c r="A10" s="252"/>
      <c r="B10" s="253"/>
      <c r="C10" s="177" t="s">
        <v>28</v>
      </c>
      <c r="D10" s="274" t="s">
        <v>95</v>
      </c>
      <c r="E10" s="175">
        <v>100131</v>
      </c>
      <c r="F10" s="175">
        <v>-2000</v>
      </c>
      <c r="G10" s="175">
        <v>0</v>
      </c>
      <c r="H10" s="175">
        <v>0</v>
      </c>
      <c r="I10" s="175">
        <v>0</v>
      </c>
      <c r="J10" s="175">
        <v>0</v>
      </c>
      <c r="K10" s="175">
        <v>6151</v>
      </c>
      <c r="L10" s="175">
        <v>0</v>
      </c>
      <c r="M10" s="175">
        <v>0</v>
      </c>
      <c r="N10" s="175">
        <f aca="true" t="shared" si="6" ref="N10:N29">SUM(E10:M10)</f>
        <v>104282</v>
      </c>
      <c r="O10" s="175">
        <v>104250</v>
      </c>
      <c r="P10" s="310">
        <f aca="true" t="shared" si="7" ref="P10:P50">SUM(O10/N10)</f>
        <v>0.9996931397556625</v>
      </c>
      <c r="Q10" s="175">
        <v>0</v>
      </c>
      <c r="R10" s="175">
        <v>0</v>
      </c>
      <c r="S10" s="175">
        <v>0</v>
      </c>
      <c r="T10" s="175">
        <v>0</v>
      </c>
      <c r="U10" s="175">
        <v>0</v>
      </c>
      <c r="V10" s="175">
        <v>0</v>
      </c>
      <c r="W10" s="175">
        <v>0</v>
      </c>
      <c r="X10" s="175">
        <v>0</v>
      </c>
      <c r="Y10" s="175">
        <v>0</v>
      </c>
      <c r="Z10" s="175">
        <f aca="true" t="shared" si="8" ref="Z10:Z29">SUM(Q10:Y10)</f>
        <v>0</v>
      </c>
      <c r="AA10" s="175">
        <v>0</v>
      </c>
      <c r="AB10" s="310">
        <v>0</v>
      </c>
    </row>
    <row r="11" spans="1:28" ht="15" customHeight="1">
      <c r="A11" s="252"/>
      <c r="B11" s="253"/>
      <c r="C11" s="169" t="s">
        <v>40</v>
      </c>
      <c r="D11" s="128" t="s">
        <v>47</v>
      </c>
      <c r="E11" s="175">
        <v>35000</v>
      </c>
      <c r="F11" s="175">
        <v>0</v>
      </c>
      <c r="G11" s="175">
        <v>0</v>
      </c>
      <c r="H11" s="175">
        <v>0</v>
      </c>
      <c r="I11" s="175">
        <v>0</v>
      </c>
      <c r="J11" s="175">
        <v>0</v>
      </c>
      <c r="K11" s="175">
        <v>2565</v>
      </c>
      <c r="L11" s="175">
        <v>0</v>
      </c>
      <c r="M11" s="175">
        <v>0</v>
      </c>
      <c r="N11" s="175">
        <f t="shared" si="6"/>
        <v>37565</v>
      </c>
      <c r="O11" s="175">
        <v>37565</v>
      </c>
      <c r="P11" s="310">
        <f t="shared" si="7"/>
        <v>1</v>
      </c>
      <c r="Q11" s="175">
        <v>0</v>
      </c>
      <c r="R11" s="175">
        <v>0</v>
      </c>
      <c r="S11" s="175">
        <v>0</v>
      </c>
      <c r="T11" s="175">
        <v>0</v>
      </c>
      <c r="U11" s="175">
        <v>0</v>
      </c>
      <c r="V11" s="175">
        <v>0</v>
      </c>
      <c r="W11" s="175">
        <v>0</v>
      </c>
      <c r="X11" s="175">
        <v>0</v>
      </c>
      <c r="Y11" s="175">
        <v>0</v>
      </c>
      <c r="Z11" s="175">
        <f t="shared" si="8"/>
        <v>0</v>
      </c>
      <c r="AA11" s="175">
        <v>0</v>
      </c>
      <c r="AB11" s="310">
        <v>0</v>
      </c>
    </row>
    <row r="12" spans="1:28" ht="15" customHeight="1">
      <c r="A12" s="252"/>
      <c r="B12" s="253"/>
      <c r="C12" s="169" t="s">
        <v>41</v>
      </c>
      <c r="D12" s="254" t="s">
        <v>16</v>
      </c>
      <c r="E12" s="175">
        <v>19000</v>
      </c>
      <c r="F12" s="175">
        <v>0</v>
      </c>
      <c r="G12" s="175">
        <v>0</v>
      </c>
      <c r="H12" s="175">
        <v>0</v>
      </c>
      <c r="I12" s="175">
        <v>0</v>
      </c>
      <c r="J12" s="175">
        <v>0</v>
      </c>
      <c r="K12" s="175">
        <v>-2400</v>
      </c>
      <c r="L12" s="175">
        <v>0</v>
      </c>
      <c r="M12" s="175">
        <v>130</v>
      </c>
      <c r="N12" s="175">
        <f t="shared" si="6"/>
        <v>16730</v>
      </c>
      <c r="O12" s="175">
        <v>16723</v>
      </c>
      <c r="P12" s="310">
        <f t="shared" si="7"/>
        <v>0.999581589958159</v>
      </c>
      <c r="Q12" s="175">
        <v>0</v>
      </c>
      <c r="R12" s="175">
        <v>0</v>
      </c>
      <c r="S12" s="175">
        <v>0</v>
      </c>
      <c r="T12" s="175">
        <v>0</v>
      </c>
      <c r="U12" s="175">
        <v>0</v>
      </c>
      <c r="V12" s="175">
        <v>0</v>
      </c>
      <c r="W12" s="175">
        <v>0</v>
      </c>
      <c r="X12" s="175">
        <v>0</v>
      </c>
      <c r="Y12" s="175">
        <v>0</v>
      </c>
      <c r="Z12" s="175">
        <f t="shared" si="8"/>
        <v>0</v>
      </c>
      <c r="AA12" s="175">
        <v>0</v>
      </c>
      <c r="AB12" s="310">
        <v>0</v>
      </c>
    </row>
    <row r="13" spans="1:28" ht="15" customHeight="1">
      <c r="A13" s="252"/>
      <c r="B13" s="253"/>
      <c r="C13" s="169" t="s">
        <v>42</v>
      </c>
      <c r="D13" s="254" t="s">
        <v>13</v>
      </c>
      <c r="E13" s="175">
        <v>2500</v>
      </c>
      <c r="F13" s="175">
        <v>0</v>
      </c>
      <c r="G13" s="175">
        <v>0</v>
      </c>
      <c r="H13" s="175">
        <v>0</v>
      </c>
      <c r="I13" s="175">
        <v>0</v>
      </c>
      <c r="J13" s="175">
        <v>0</v>
      </c>
      <c r="K13" s="175">
        <v>463</v>
      </c>
      <c r="L13" s="175">
        <v>0</v>
      </c>
      <c r="M13" s="175">
        <v>0</v>
      </c>
      <c r="N13" s="175">
        <f t="shared" si="6"/>
        <v>2963</v>
      </c>
      <c r="O13" s="175">
        <v>2882</v>
      </c>
      <c r="P13" s="310">
        <f t="shared" si="7"/>
        <v>0.9726628417144786</v>
      </c>
      <c r="Q13" s="175">
        <v>0</v>
      </c>
      <c r="R13" s="175">
        <v>0</v>
      </c>
      <c r="S13" s="175">
        <v>0</v>
      </c>
      <c r="T13" s="175">
        <v>0</v>
      </c>
      <c r="U13" s="175">
        <v>0</v>
      </c>
      <c r="V13" s="175">
        <v>0</v>
      </c>
      <c r="W13" s="175">
        <v>0</v>
      </c>
      <c r="X13" s="175">
        <v>0</v>
      </c>
      <c r="Y13" s="175">
        <v>0</v>
      </c>
      <c r="Z13" s="175">
        <f t="shared" si="8"/>
        <v>0</v>
      </c>
      <c r="AA13" s="175">
        <v>0</v>
      </c>
      <c r="AB13" s="310">
        <v>0</v>
      </c>
    </row>
    <row r="14" spans="1:28" ht="15" customHeight="1">
      <c r="A14" s="252"/>
      <c r="B14" s="255"/>
      <c r="C14" s="169" t="s">
        <v>49</v>
      </c>
      <c r="D14" s="256" t="s">
        <v>96</v>
      </c>
      <c r="E14" s="175">
        <v>800</v>
      </c>
      <c r="F14" s="175">
        <v>0</v>
      </c>
      <c r="G14" s="175">
        <v>0</v>
      </c>
      <c r="H14" s="175">
        <v>0</v>
      </c>
      <c r="I14" s="175">
        <v>0</v>
      </c>
      <c r="J14" s="175">
        <v>0</v>
      </c>
      <c r="K14" s="175">
        <v>0</v>
      </c>
      <c r="L14" s="175">
        <v>0</v>
      </c>
      <c r="M14" s="175">
        <v>-210</v>
      </c>
      <c r="N14" s="175">
        <f t="shared" si="6"/>
        <v>590</v>
      </c>
      <c r="O14" s="175">
        <v>572</v>
      </c>
      <c r="P14" s="310">
        <f t="shared" si="7"/>
        <v>0.9694915254237289</v>
      </c>
      <c r="Q14" s="175">
        <v>0</v>
      </c>
      <c r="R14" s="175">
        <v>0</v>
      </c>
      <c r="S14" s="175">
        <v>0</v>
      </c>
      <c r="T14" s="175">
        <v>0</v>
      </c>
      <c r="U14" s="175">
        <v>0</v>
      </c>
      <c r="V14" s="175">
        <v>0</v>
      </c>
      <c r="W14" s="175">
        <v>0</v>
      </c>
      <c r="X14" s="175">
        <v>0</v>
      </c>
      <c r="Y14" s="175">
        <v>0</v>
      </c>
      <c r="Z14" s="175">
        <f t="shared" si="8"/>
        <v>0</v>
      </c>
      <c r="AA14" s="175">
        <v>0</v>
      </c>
      <c r="AB14" s="310">
        <v>0</v>
      </c>
    </row>
    <row r="15" spans="1:28" ht="15" customHeight="1">
      <c r="A15" s="252"/>
      <c r="B15" s="255"/>
      <c r="C15" s="177" t="s">
        <v>50</v>
      </c>
      <c r="D15" s="301" t="s">
        <v>97</v>
      </c>
      <c r="E15" s="175">
        <v>30000</v>
      </c>
      <c r="F15" s="175">
        <v>0</v>
      </c>
      <c r="G15" s="175">
        <v>0</v>
      </c>
      <c r="H15" s="175">
        <v>0</v>
      </c>
      <c r="I15" s="175">
        <v>0</v>
      </c>
      <c r="J15" s="175">
        <v>0</v>
      </c>
      <c r="K15" s="175">
        <v>-3100</v>
      </c>
      <c r="L15" s="175">
        <v>0</v>
      </c>
      <c r="M15" s="175">
        <v>0</v>
      </c>
      <c r="N15" s="175">
        <f t="shared" si="6"/>
        <v>26900</v>
      </c>
      <c r="O15" s="175">
        <v>26838</v>
      </c>
      <c r="P15" s="310">
        <f t="shared" si="7"/>
        <v>0.9976951672862453</v>
      </c>
      <c r="Q15" s="175">
        <v>0</v>
      </c>
      <c r="R15" s="175">
        <v>0</v>
      </c>
      <c r="S15" s="175">
        <v>0</v>
      </c>
      <c r="T15" s="175">
        <v>0</v>
      </c>
      <c r="U15" s="175">
        <v>0</v>
      </c>
      <c r="V15" s="175">
        <v>0</v>
      </c>
      <c r="W15" s="175">
        <v>0</v>
      </c>
      <c r="X15" s="175">
        <v>0</v>
      </c>
      <c r="Y15" s="175">
        <v>0</v>
      </c>
      <c r="Z15" s="175">
        <f t="shared" si="8"/>
        <v>0</v>
      </c>
      <c r="AA15" s="175">
        <v>0</v>
      </c>
      <c r="AB15" s="310">
        <v>0</v>
      </c>
    </row>
    <row r="16" spans="1:28" ht="15" customHeight="1">
      <c r="A16" s="252"/>
      <c r="B16" s="255"/>
      <c r="C16" s="169" t="s">
        <v>51</v>
      </c>
      <c r="D16" s="256" t="s">
        <v>98</v>
      </c>
      <c r="E16" s="175">
        <v>150</v>
      </c>
      <c r="F16" s="175">
        <v>0</v>
      </c>
      <c r="G16" s="175">
        <v>0</v>
      </c>
      <c r="H16" s="175">
        <v>0</v>
      </c>
      <c r="I16" s="175">
        <v>0</v>
      </c>
      <c r="J16" s="175">
        <v>0</v>
      </c>
      <c r="K16" s="175">
        <v>-149</v>
      </c>
      <c r="L16" s="175">
        <v>0</v>
      </c>
      <c r="M16" s="175">
        <v>0</v>
      </c>
      <c r="N16" s="175">
        <f t="shared" si="6"/>
        <v>1</v>
      </c>
      <c r="O16" s="175">
        <v>1</v>
      </c>
      <c r="P16" s="310">
        <f t="shared" si="7"/>
        <v>1</v>
      </c>
      <c r="Q16" s="175">
        <v>0</v>
      </c>
      <c r="R16" s="175">
        <v>0</v>
      </c>
      <c r="S16" s="175">
        <v>0</v>
      </c>
      <c r="T16" s="175">
        <v>0</v>
      </c>
      <c r="U16" s="175">
        <v>0</v>
      </c>
      <c r="V16" s="175">
        <v>0</v>
      </c>
      <c r="W16" s="175">
        <v>0</v>
      </c>
      <c r="X16" s="175">
        <v>0</v>
      </c>
      <c r="Y16" s="175">
        <v>0</v>
      </c>
      <c r="Z16" s="175">
        <f t="shared" si="8"/>
        <v>0</v>
      </c>
      <c r="AA16" s="175">
        <v>0</v>
      </c>
      <c r="AB16" s="310">
        <v>0</v>
      </c>
    </row>
    <row r="17" spans="1:28" ht="15" customHeight="1">
      <c r="A17" s="252"/>
      <c r="B17" s="255"/>
      <c r="C17" s="169" t="s">
        <v>52</v>
      </c>
      <c r="D17" s="256" t="s">
        <v>99</v>
      </c>
      <c r="E17" s="175">
        <v>20</v>
      </c>
      <c r="F17" s="175">
        <v>0</v>
      </c>
      <c r="G17" s="175">
        <v>0</v>
      </c>
      <c r="H17" s="175">
        <v>0</v>
      </c>
      <c r="I17" s="175">
        <v>0</v>
      </c>
      <c r="J17" s="175">
        <v>0</v>
      </c>
      <c r="K17" s="175">
        <v>-18</v>
      </c>
      <c r="L17" s="175">
        <v>0</v>
      </c>
      <c r="M17" s="175">
        <v>0</v>
      </c>
      <c r="N17" s="175">
        <f t="shared" si="6"/>
        <v>2</v>
      </c>
      <c r="O17" s="175">
        <v>2</v>
      </c>
      <c r="P17" s="310">
        <f t="shared" si="7"/>
        <v>1</v>
      </c>
      <c r="Q17" s="175">
        <v>0</v>
      </c>
      <c r="R17" s="175">
        <v>0</v>
      </c>
      <c r="S17" s="175">
        <v>0</v>
      </c>
      <c r="T17" s="175">
        <v>0</v>
      </c>
      <c r="U17" s="175">
        <v>0</v>
      </c>
      <c r="V17" s="175">
        <v>0</v>
      </c>
      <c r="W17" s="175">
        <v>0</v>
      </c>
      <c r="X17" s="175">
        <v>0</v>
      </c>
      <c r="Y17" s="175">
        <v>0</v>
      </c>
      <c r="Z17" s="175">
        <f t="shared" si="8"/>
        <v>0</v>
      </c>
      <c r="AA17" s="175">
        <v>0</v>
      </c>
      <c r="AB17" s="310">
        <v>0</v>
      </c>
    </row>
    <row r="18" spans="1:28" ht="15" customHeight="1">
      <c r="A18" s="252"/>
      <c r="B18" s="255"/>
      <c r="C18" s="169" t="s">
        <v>53</v>
      </c>
      <c r="D18" s="128" t="s">
        <v>100</v>
      </c>
      <c r="E18" s="175">
        <v>30</v>
      </c>
      <c r="F18" s="175">
        <v>0</v>
      </c>
      <c r="G18" s="175">
        <v>0</v>
      </c>
      <c r="H18" s="175">
        <v>0</v>
      </c>
      <c r="I18" s="175">
        <v>0</v>
      </c>
      <c r="J18" s="175">
        <v>0</v>
      </c>
      <c r="K18" s="175">
        <v>-29</v>
      </c>
      <c r="L18" s="175">
        <v>0</v>
      </c>
      <c r="M18" s="175">
        <v>0</v>
      </c>
      <c r="N18" s="175">
        <f t="shared" si="6"/>
        <v>1</v>
      </c>
      <c r="O18" s="175">
        <v>1</v>
      </c>
      <c r="P18" s="310">
        <f t="shared" si="7"/>
        <v>1</v>
      </c>
      <c r="Q18" s="175">
        <v>0</v>
      </c>
      <c r="R18" s="175">
        <v>0</v>
      </c>
      <c r="S18" s="175">
        <v>0</v>
      </c>
      <c r="T18" s="175">
        <v>0</v>
      </c>
      <c r="U18" s="175">
        <v>0</v>
      </c>
      <c r="V18" s="175">
        <v>0</v>
      </c>
      <c r="W18" s="175">
        <v>0</v>
      </c>
      <c r="X18" s="175">
        <v>0</v>
      </c>
      <c r="Y18" s="175">
        <v>0</v>
      </c>
      <c r="Z18" s="175">
        <f t="shared" si="8"/>
        <v>0</v>
      </c>
      <c r="AA18" s="175">
        <v>0</v>
      </c>
      <c r="AB18" s="310">
        <v>0</v>
      </c>
    </row>
    <row r="19" spans="1:28" ht="15" customHeight="1">
      <c r="A19" s="252"/>
      <c r="B19" s="255"/>
      <c r="C19" s="177" t="s">
        <v>54</v>
      </c>
      <c r="D19" s="128" t="s">
        <v>139</v>
      </c>
      <c r="E19" s="175">
        <v>1000</v>
      </c>
      <c r="F19" s="175">
        <v>2000</v>
      </c>
      <c r="G19" s="175">
        <v>0</v>
      </c>
      <c r="H19" s="175">
        <v>0</v>
      </c>
      <c r="I19" s="175">
        <v>0</v>
      </c>
      <c r="J19" s="175">
        <v>0</v>
      </c>
      <c r="K19" s="175">
        <v>-232</v>
      </c>
      <c r="L19" s="175">
        <v>0</v>
      </c>
      <c r="M19" s="175">
        <v>80</v>
      </c>
      <c r="N19" s="175">
        <f t="shared" si="6"/>
        <v>2848</v>
      </c>
      <c r="O19" s="175">
        <v>2846</v>
      </c>
      <c r="P19" s="310">
        <f t="shared" si="7"/>
        <v>0.9992977528089888</v>
      </c>
      <c r="Q19" s="175">
        <v>0</v>
      </c>
      <c r="R19" s="175">
        <v>0</v>
      </c>
      <c r="S19" s="175">
        <v>0</v>
      </c>
      <c r="T19" s="175">
        <v>0</v>
      </c>
      <c r="U19" s="175">
        <v>0</v>
      </c>
      <c r="V19" s="175">
        <v>0</v>
      </c>
      <c r="W19" s="175">
        <v>0</v>
      </c>
      <c r="X19" s="175">
        <v>0</v>
      </c>
      <c r="Y19" s="175">
        <v>0</v>
      </c>
      <c r="Z19" s="175">
        <f t="shared" si="8"/>
        <v>0</v>
      </c>
      <c r="AA19" s="175">
        <v>0</v>
      </c>
      <c r="AB19" s="310">
        <v>0</v>
      </c>
    </row>
    <row r="20" spans="1:28" ht="15" customHeight="1">
      <c r="A20" s="252"/>
      <c r="B20" s="255"/>
      <c r="C20" s="169" t="s">
        <v>55</v>
      </c>
      <c r="D20" s="128" t="s">
        <v>101</v>
      </c>
      <c r="E20" s="100">
        <v>3680</v>
      </c>
      <c r="F20" s="175">
        <v>0</v>
      </c>
      <c r="G20" s="175">
        <v>0</v>
      </c>
      <c r="H20" s="175">
        <v>0</v>
      </c>
      <c r="I20" s="175">
        <v>0</v>
      </c>
      <c r="J20" s="175">
        <v>0</v>
      </c>
      <c r="K20" s="175">
        <v>-1700</v>
      </c>
      <c r="L20" s="175">
        <v>0</v>
      </c>
      <c r="M20" s="175">
        <v>0</v>
      </c>
      <c r="N20" s="175">
        <f t="shared" si="6"/>
        <v>1980</v>
      </c>
      <c r="O20" s="175">
        <v>1917</v>
      </c>
      <c r="P20" s="310">
        <f t="shared" si="7"/>
        <v>0.9681818181818181</v>
      </c>
      <c r="Q20" s="175">
        <v>0</v>
      </c>
      <c r="R20" s="175">
        <v>0</v>
      </c>
      <c r="S20" s="175">
        <v>0</v>
      </c>
      <c r="T20" s="175">
        <v>0</v>
      </c>
      <c r="U20" s="175">
        <v>0</v>
      </c>
      <c r="V20" s="175">
        <v>0</v>
      </c>
      <c r="W20" s="175">
        <v>0</v>
      </c>
      <c r="X20" s="175">
        <v>0</v>
      </c>
      <c r="Y20" s="175">
        <v>0</v>
      </c>
      <c r="Z20" s="175">
        <f t="shared" si="8"/>
        <v>0</v>
      </c>
      <c r="AA20" s="175">
        <v>0</v>
      </c>
      <c r="AB20" s="310">
        <v>0</v>
      </c>
    </row>
    <row r="21" spans="1:28" ht="15" customHeight="1">
      <c r="A21" s="252"/>
      <c r="B21" s="255"/>
      <c r="C21" s="169" t="s">
        <v>56</v>
      </c>
      <c r="D21" s="128" t="s">
        <v>19</v>
      </c>
      <c r="E21" s="175">
        <v>5635</v>
      </c>
      <c r="F21" s="175">
        <v>0</v>
      </c>
      <c r="G21" s="175">
        <v>0</v>
      </c>
      <c r="H21" s="175">
        <v>0</v>
      </c>
      <c r="I21" s="175">
        <v>0</v>
      </c>
      <c r="J21" s="175">
        <v>0</v>
      </c>
      <c r="K21" s="175">
        <v>261</v>
      </c>
      <c r="L21" s="175">
        <v>0</v>
      </c>
      <c r="M21" s="175">
        <v>0</v>
      </c>
      <c r="N21" s="175">
        <f t="shared" si="6"/>
        <v>5896</v>
      </c>
      <c r="O21" s="175">
        <v>5896</v>
      </c>
      <c r="P21" s="310">
        <f t="shared" si="7"/>
        <v>1</v>
      </c>
      <c r="Q21" s="175">
        <v>0</v>
      </c>
      <c r="R21" s="175">
        <v>0</v>
      </c>
      <c r="S21" s="175">
        <v>0</v>
      </c>
      <c r="T21" s="175">
        <v>0</v>
      </c>
      <c r="U21" s="175">
        <v>0</v>
      </c>
      <c r="V21" s="175">
        <v>0</v>
      </c>
      <c r="W21" s="175">
        <v>0</v>
      </c>
      <c r="X21" s="175">
        <v>0</v>
      </c>
      <c r="Y21" s="175">
        <v>0</v>
      </c>
      <c r="Z21" s="175">
        <f t="shared" si="8"/>
        <v>0</v>
      </c>
      <c r="AA21" s="175">
        <v>0</v>
      </c>
      <c r="AB21" s="310">
        <v>0</v>
      </c>
    </row>
    <row r="22" spans="1:28" ht="15" customHeight="1">
      <c r="A22" s="252"/>
      <c r="B22" s="255"/>
      <c r="C22" s="169" t="s">
        <v>57</v>
      </c>
      <c r="D22" s="127" t="s">
        <v>20</v>
      </c>
      <c r="E22" s="175">
        <v>1300</v>
      </c>
      <c r="F22" s="175">
        <v>0</v>
      </c>
      <c r="G22" s="175">
        <v>0</v>
      </c>
      <c r="H22" s="175">
        <v>0</v>
      </c>
      <c r="I22" s="175">
        <v>0</v>
      </c>
      <c r="J22" s="175">
        <v>0</v>
      </c>
      <c r="K22" s="175">
        <v>120</v>
      </c>
      <c r="L22" s="175">
        <v>0</v>
      </c>
      <c r="M22" s="175">
        <v>0</v>
      </c>
      <c r="N22" s="175">
        <f t="shared" si="6"/>
        <v>1420</v>
      </c>
      <c r="O22" s="175">
        <v>1420</v>
      </c>
      <c r="P22" s="310">
        <f t="shared" si="7"/>
        <v>1</v>
      </c>
      <c r="Q22" s="175">
        <v>0</v>
      </c>
      <c r="R22" s="175">
        <v>0</v>
      </c>
      <c r="S22" s="175">
        <v>0</v>
      </c>
      <c r="T22" s="175">
        <v>0</v>
      </c>
      <c r="U22" s="175">
        <v>0</v>
      </c>
      <c r="V22" s="175">
        <v>0</v>
      </c>
      <c r="W22" s="175">
        <v>0</v>
      </c>
      <c r="X22" s="175">
        <v>0</v>
      </c>
      <c r="Y22" s="175">
        <v>0</v>
      </c>
      <c r="Z22" s="175">
        <f t="shared" si="8"/>
        <v>0</v>
      </c>
      <c r="AA22" s="175">
        <v>0</v>
      </c>
      <c r="AB22" s="310">
        <v>0</v>
      </c>
    </row>
    <row r="23" spans="1:28" ht="15" customHeight="1">
      <c r="A23" s="252"/>
      <c r="B23" s="255"/>
      <c r="C23" s="169" t="s">
        <v>22</v>
      </c>
      <c r="D23" s="128" t="s">
        <v>103</v>
      </c>
      <c r="E23" s="175">
        <v>500</v>
      </c>
      <c r="F23" s="175">
        <v>0</v>
      </c>
      <c r="G23" s="175">
        <v>0</v>
      </c>
      <c r="H23" s="175">
        <v>0</v>
      </c>
      <c r="I23" s="175">
        <v>0</v>
      </c>
      <c r="J23" s="175">
        <v>0</v>
      </c>
      <c r="K23" s="175">
        <v>-276</v>
      </c>
      <c r="L23" s="175">
        <v>0</v>
      </c>
      <c r="M23" s="175">
        <v>0</v>
      </c>
      <c r="N23" s="175">
        <f t="shared" si="6"/>
        <v>224</v>
      </c>
      <c r="O23" s="175">
        <v>223</v>
      </c>
      <c r="P23" s="310">
        <f t="shared" si="7"/>
        <v>0.9955357142857143</v>
      </c>
      <c r="Q23" s="175">
        <v>0</v>
      </c>
      <c r="R23" s="175">
        <v>0</v>
      </c>
      <c r="S23" s="175">
        <v>0</v>
      </c>
      <c r="T23" s="175">
        <v>0</v>
      </c>
      <c r="U23" s="175">
        <v>0</v>
      </c>
      <c r="V23" s="175">
        <v>0</v>
      </c>
      <c r="W23" s="175">
        <v>0</v>
      </c>
      <c r="X23" s="175">
        <v>0</v>
      </c>
      <c r="Y23" s="175">
        <v>0</v>
      </c>
      <c r="Z23" s="175">
        <f t="shared" si="8"/>
        <v>0</v>
      </c>
      <c r="AA23" s="175">
        <v>0</v>
      </c>
      <c r="AB23" s="310">
        <v>0</v>
      </c>
    </row>
    <row r="24" spans="1:28" ht="15" customHeight="1">
      <c r="A24" s="252"/>
      <c r="B24" s="255"/>
      <c r="C24" s="169" t="s">
        <v>23</v>
      </c>
      <c r="D24" s="128" t="s">
        <v>178</v>
      </c>
      <c r="E24" s="175">
        <v>100</v>
      </c>
      <c r="F24" s="175">
        <v>0</v>
      </c>
      <c r="G24" s="175">
        <v>0</v>
      </c>
      <c r="H24" s="175">
        <v>0</v>
      </c>
      <c r="I24" s="175">
        <v>0</v>
      </c>
      <c r="J24" s="175">
        <v>0</v>
      </c>
      <c r="K24" s="175">
        <v>-42</v>
      </c>
      <c r="L24" s="175">
        <v>0</v>
      </c>
      <c r="M24" s="175">
        <v>0</v>
      </c>
      <c r="N24" s="175">
        <f t="shared" si="6"/>
        <v>58</v>
      </c>
      <c r="O24" s="175">
        <v>58</v>
      </c>
      <c r="P24" s="310">
        <f t="shared" si="7"/>
        <v>1</v>
      </c>
      <c r="Q24" s="175">
        <v>0</v>
      </c>
      <c r="R24" s="175">
        <v>0</v>
      </c>
      <c r="S24" s="175">
        <v>0</v>
      </c>
      <c r="T24" s="175">
        <v>0</v>
      </c>
      <c r="U24" s="175">
        <v>0</v>
      </c>
      <c r="V24" s="175">
        <v>0</v>
      </c>
      <c r="W24" s="175">
        <v>0</v>
      </c>
      <c r="X24" s="175">
        <v>0</v>
      </c>
      <c r="Y24" s="175">
        <v>0</v>
      </c>
      <c r="Z24" s="175">
        <f t="shared" si="8"/>
        <v>0</v>
      </c>
      <c r="AA24" s="175">
        <v>0</v>
      </c>
      <c r="AB24" s="310">
        <v>0</v>
      </c>
    </row>
    <row r="25" spans="1:28" ht="15" customHeight="1">
      <c r="A25" s="252"/>
      <c r="B25" s="255"/>
      <c r="C25" s="169" t="s">
        <v>176</v>
      </c>
      <c r="D25" s="128" t="s">
        <v>215</v>
      </c>
      <c r="E25" s="175">
        <v>0</v>
      </c>
      <c r="F25" s="175">
        <v>0</v>
      </c>
      <c r="G25" s="175">
        <v>0</v>
      </c>
      <c r="H25" s="175">
        <v>0</v>
      </c>
      <c r="I25" s="175">
        <v>0</v>
      </c>
      <c r="J25" s="175">
        <v>0</v>
      </c>
      <c r="K25" s="175">
        <v>0</v>
      </c>
      <c r="L25" s="175">
        <v>0</v>
      </c>
      <c r="M25" s="175">
        <v>0</v>
      </c>
      <c r="N25" s="175">
        <f t="shared" si="6"/>
        <v>0</v>
      </c>
      <c r="O25" s="175">
        <v>0</v>
      </c>
      <c r="P25" s="310">
        <v>0</v>
      </c>
      <c r="Q25" s="175">
        <v>0</v>
      </c>
      <c r="R25" s="175">
        <v>0</v>
      </c>
      <c r="S25" s="175">
        <v>0</v>
      </c>
      <c r="T25" s="175">
        <v>0</v>
      </c>
      <c r="U25" s="175">
        <v>0</v>
      </c>
      <c r="V25" s="175">
        <v>0</v>
      </c>
      <c r="W25" s="175">
        <v>0</v>
      </c>
      <c r="X25" s="175">
        <v>0</v>
      </c>
      <c r="Y25" s="175">
        <v>0</v>
      </c>
      <c r="Z25" s="175">
        <f t="shared" si="8"/>
        <v>0</v>
      </c>
      <c r="AA25" s="175">
        <v>0</v>
      </c>
      <c r="AB25" s="310">
        <v>0</v>
      </c>
    </row>
    <row r="26" spans="1:28" ht="15" customHeight="1">
      <c r="A26" s="252"/>
      <c r="B26" s="255"/>
      <c r="C26" s="169" t="s">
        <v>142</v>
      </c>
      <c r="D26" s="128" t="s">
        <v>333</v>
      </c>
      <c r="E26" s="175">
        <v>1000</v>
      </c>
      <c r="F26" s="175">
        <v>0</v>
      </c>
      <c r="G26" s="175">
        <v>0</v>
      </c>
      <c r="H26" s="175">
        <v>0</v>
      </c>
      <c r="I26" s="175">
        <v>0</v>
      </c>
      <c r="J26" s="175">
        <v>0</v>
      </c>
      <c r="K26" s="175">
        <v>-930</v>
      </c>
      <c r="L26" s="175">
        <v>0</v>
      </c>
      <c r="M26" s="175">
        <v>0</v>
      </c>
      <c r="N26" s="175">
        <f t="shared" si="6"/>
        <v>70</v>
      </c>
      <c r="O26" s="175">
        <v>68</v>
      </c>
      <c r="P26" s="310">
        <f t="shared" si="7"/>
        <v>0.9714285714285714</v>
      </c>
      <c r="Q26" s="175">
        <v>0</v>
      </c>
      <c r="R26" s="175">
        <v>0</v>
      </c>
      <c r="S26" s="175">
        <v>0</v>
      </c>
      <c r="T26" s="175">
        <v>0</v>
      </c>
      <c r="U26" s="175">
        <v>0</v>
      </c>
      <c r="V26" s="175">
        <v>0</v>
      </c>
      <c r="W26" s="175">
        <v>0</v>
      </c>
      <c r="X26" s="175">
        <v>0</v>
      </c>
      <c r="Y26" s="175">
        <v>0</v>
      </c>
      <c r="Z26" s="175">
        <f t="shared" si="8"/>
        <v>0</v>
      </c>
      <c r="AA26" s="175">
        <v>0</v>
      </c>
      <c r="AB26" s="310">
        <v>0</v>
      </c>
    </row>
    <row r="27" spans="1:28" ht="15" customHeight="1">
      <c r="A27" s="252"/>
      <c r="B27" s="255"/>
      <c r="C27" s="169" t="s">
        <v>405</v>
      </c>
      <c r="D27" s="128" t="s">
        <v>406</v>
      </c>
      <c r="E27" s="175">
        <v>0</v>
      </c>
      <c r="F27" s="175">
        <v>0</v>
      </c>
      <c r="G27" s="175">
        <v>0</v>
      </c>
      <c r="H27" s="175">
        <v>0</v>
      </c>
      <c r="I27" s="175">
        <v>0</v>
      </c>
      <c r="J27" s="175">
        <v>0</v>
      </c>
      <c r="K27" s="175">
        <v>0</v>
      </c>
      <c r="L27" s="175">
        <v>0</v>
      </c>
      <c r="M27" s="175">
        <v>0</v>
      </c>
      <c r="N27" s="175">
        <f>SUM(E27:M27)</f>
        <v>0</v>
      </c>
      <c r="O27" s="175">
        <v>0</v>
      </c>
      <c r="P27" s="310">
        <v>0</v>
      </c>
      <c r="Q27" s="175">
        <v>0</v>
      </c>
      <c r="R27" s="175">
        <v>0</v>
      </c>
      <c r="S27" s="175">
        <v>0</v>
      </c>
      <c r="T27" s="175">
        <v>0</v>
      </c>
      <c r="U27" s="175">
        <v>0</v>
      </c>
      <c r="V27" s="175">
        <v>0</v>
      </c>
      <c r="W27" s="175">
        <v>0</v>
      </c>
      <c r="X27" s="175">
        <v>0</v>
      </c>
      <c r="Y27" s="175">
        <v>0</v>
      </c>
      <c r="Z27" s="175">
        <f>SUM(Q27:Y27)</f>
        <v>0</v>
      </c>
      <c r="AA27" s="175">
        <v>0</v>
      </c>
      <c r="AB27" s="310">
        <v>0</v>
      </c>
    </row>
    <row r="28" spans="1:28" ht="15" customHeight="1">
      <c r="A28" s="252"/>
      <c r="B28" s="255"/>
      <c r="C28" s="169" t="s">
        <v>144</v>
      </c>
      <c r="D28" s="128" t="s">
        <v>414</v>
      </c>
      <c r="E28" s="175">
        <v>1650</v>
      </c>
      <c r="F28" s="175">
        <v>0</v>
      </c>
      <c r="G28" s="175">
        <v>0</v>
      </c>
      <c r="H28" s="175">
        <v>0</v>
      </c>
      <c r="I28" s="175">
        <v>0</v>
      </c>
      <c r="J28" s="175">
        <v>0</v>
      </c>
      <c r="K28" s="175">
        <v>-1203</v>
      </c>
      <c r="L28" s="175">
        <v>0</v>
      </c>
      <c r="M28" s="175">
        <v>0</v>
      </c>
      <c r="N28" s="175">
        <f>SUM(E28:M28)</f>
        <v>447</v>
      </c>
      <c r="O28" s="175">
        <v>447</v>
      </c>
      <c r="P28" s="310">
        <f t="shared" si="7"/>
        <v>1</v>
      </c>
      <c r="Q28" s="175">
        <v>0</v>
      </c>
      <c r="R28" s="175">
        <v>0</v>
      </c>
      <c r="S28" s="175">
        <v>0</v>
      </c>
      <c r="T28" s="175">
        <v>0</v>
      </c>
      <c r="U28" s="175">
        <v>0</v>
      </c>
      <c r="V28" s="175">
        <v>0</v>
      </c>
      <c r="W28" s="175">
        <v>0</v>
      </c>
      <c r="X28" s="175">
        <v>0</v>
      </c>
      <c r="Y28" s="175">
        <v>0</v>
      </c>
      <c r="Z28" s="175">
        <f>SUM(Q28:Y28)</f>
        <v>0</v>
      </c>
      <c r="AA28" s="175">
        <v>0</v>
      </c>
      <c r="AB28" s="310">
        <v>0</v>
      </c>
    </row>
    <row r="29" spans="1:28" ht="15" customHeight="1">
      <c r="A29" s="252"/>
      <c r="B29" s="255"/>
      <c r="C29" s="169" t="s">
        <v>457</v>
      </c>
      <c r="D29" s="128" t="s">
        <v>80</v>
      </c>
      <c r="E29" s="175">
        <v>0</v>
      </c>
      <c r="F29" s="175">
        <v>0</v>
      </c>
      <c r="G29" s="175">
        <v>0</v>
      </c>
      <c r="H29" s="175">
        <v>0</v>
      </c>
      <c r="I29" s="175">
        <v>0</v>
      </c>
      <c r="J29" s="175">
        <v>0</v>
      </c>
      <c r="K29" s="175">
        <v>245</v>
      </c>
      <c r="L29" s="175">
        <v>0</v>
      </c>
      <c r="M29" s="175">
        <v>0</v>
      </c>
      <c r="N29" s="175">
        <f t="shared" si="6"/>
        <v>245</v>
      </c>
      <c r="O29" s="175">
        <v>245</v>
      </c>
      <c r="P29" s="310">
        <f t="shared" si="7"/>
        <v>1</v>
      </c>
      <c r="Q29" s="175">
        <v>0</v>
      </c>
      <c r="R29" s="175">
        <v>0</v>
      </c>
      <c r="S29" s="175">
        <v>0</v>
      </c>
      <c r="T29" s="175">
        <v>0</v>
      </c>
      <c r="U29" s="175">
        <v>0</v>
      </c>
      <c r="V29" s="175">
        <v>0</v>
      </c>
      <c r="W29" s="175">
        <v>0</v>
      </c>
      <c r="X29" s="175">
        <v>0</v>
      </c>
      <c r="Y29" s="175">
        <v>0</v>
      </c>
      <c r="Z29" s="175">
        <f t="shared" si="8"/>
        <v>0</v>
      </c>
      <c r="AA29" s="175">
        <v>0</v>
      </c>
      <c r="AB29" s="310">
        <v>0</v>
      </c>
    </row>
    <row r="30" spans="1:28" ht="15" customHeight="1">
      <c r="A30" s="79" t="s">
        <v>253</v>
      </c>
      <c r="B30" s="88" t="s">
        <v>256</v>
      </c>
      <c r="C30" s="171"/>
      <c r="D30" s="172" t="s">
        <v>258</v>
      </c>
      <c r="E30" s="251">
        <f aca="true" t="shared" si="9" ref="E30:O30">SUM(E31:E50)</f>
        <v>716146</v>
      </c>
      <c r="F30" s="251">
        <f t="shared" si="9"/>
        <v>0</v>
      </c>
      <c r="G30" s="251">
        <f t="shared" si="9"/>
        <v>0</v>
      </c>
      <c r="H30" s="251">
        <f>SUM(H31:H50)</f>
        <v>0</v>
      </c>
      <c r="I30" s="251">
        <f>SUM(I31:I50)</f>
        <v>0</v>
      </c>
      <c r="J30" s="251">
        <f>SUM(J31:J50)</f>
        <v>0</v>
      </c>
      <c r="K30" s="251">
        <f>SUM(K31:K50)</f>
        <v>3767</v>
      </c>
      <c r="L30" s="251">
        <f>SUM(L31:L50)</f>
        <v>0</v>
      </c>
      <c r="M30" s="251">
        <f t="shared" si="9"/>
        <v>0</v>
      </c>
      <c r="N30" s="251">
        <f t="shared" si="9"/>
        <v>719913</v>
      </c>
      <c r="O30" s="251">
        <f t="shared" si="9"/>
        <v>719205</v>
      </c>
      <c r="P30" s="305">
        <f>SUM(O30/N30)</f>
        <v>0.9990165478328631</v>
      </c>
      <c r="Q30" s="251">
        <f aca="true" t="shared" si="10" ref="Q30:AA30">SUM(Q31:Q50)</f>
        <v>0</v>
      </c>
      <c r="R30" s="251">
        <f t="shared" si="10"/>
        <v>0</v>
      </c>
      <c r="S30" s="251">
        <f t="shared" si="10"/>
        <v>0</v>
      </c>
      <c r="T30" s="251">
        <f>SUM(T31:T50)</f>
        <v>0</v>
      </c>
      <c r="U30" s="251">
        <f>SUM(U31:U50)</f>
        <v>0</v>
      </c>
      <c r="V30" s="251">
        <f>SUM(V31:V50)</f>
        <v>0</v>
      </c>
      <c r="W30" s="251">
        <f>SUM(W31:W50)</f>
        <v>0</v>
      </c>
      <c r="X30" s="251">
        <f>SUM(X31:X50)</f>
        <v>0</v>
      </c>
      <c r="Y30" s="251">
        <f t="shared" si="10"/>
        <v>0</v>
      </c>
      <c r="Z30" s="251">
        <f t="shared" si="10"/>
        <v>0</v>
      </c>
      <c r="AA30" s="251">
        <f t="shared" si="10"/>
        <v>0</v>
      </c>
      <c r="AB30" s="305">
        <v>0</v>
      </c>
    </row>
    <row r="31" spans="1:28" ht="15" customHeight="1">
      <c r="A31" s="96"/>
      <c r="B31" s="113"/>
      <c r="C31" s="79" t="s">
        <v>24</v>
      </c>
      <c r="D31" s="111" t="s">
        <v>95</v>
      </c>
      <c r="E31" s="175">
        <v>456600</v>
      </c>
      <c r="F31" s="175">
        <v>-3533</v>
      </c>
      <c r="G31" s="175">
        <v>0</v>
      </c>
      <c r="H31" s="175">
        <v>0</v>
      </c>
      <c r="I31" s="175">
        <v>0</v>
      </c>
      <c r="J31" s="175">
        <v>0</v>
      </c>
      <c r="K31" s="175">
        <v>5917</v>
      </c>
      <c r="L31" s="175">
        <v>0</v>
      </c>
      <c r="M31" s="175">
        <v>110</v>
      </c>
      <c r="N31" s="175">
        <f aca="true" t="shared" si="11" ref="N31:N50">SUM(E31:M31)</f>
        <v>459094</v>
      </c>
      <c r="O31" s="175">
        <v>459092</v>
      </c>
      <c r="P31" s="310">
        <f t="shared" si="7"/>
        <v>0.9999956435936866</v>
      </c>
      <c r="Q31" s="175">
        <v>0</v>
      </c>
      <c r="R31" s="175">
        <v>0</v>
      </c>
      <c r="S31" s="175">
        <v>0</v>
      </c>
      <c r="T31" s="175">
        <v>0</v>
      </c>
      <c r="U31" s="175">
        <v>0</v>
      </c>
      <c r="V31" s="175">
        <v>0</v>
      </c>
      <c r="W31" s="175">
        <v>0</v>
      </c>
      <c r="X31" s="175">
        <v>0</v>
      </c>
      <c r="Y31" s="175">
        <v>0</v>
      </c>
      <c r="Z31" s="175">
        <f aca="true" t="shared" si="12" ref="Z31:Z50">SUM(Q31:Y31)</f>
        <v>0</v>
      </c>
      <c r="AA31" s="175">
        <v>0</v>
      </c>
      <c r="AB31" s="310">
        <v>0</v>
      </c>
    </row>
    <row r="32" spans="1:28" ht="15" customHeight="1">
      <c r="A32" s="96"/>
      <c r="B32" s="113"/>
      <c r="C32" s="79" t="s">
        <v>25</v>
      </c>
      <c r="D32" s="111" t="s">
        <v>163</v>
      </c>
      <c r="E32" s="175">
        <v>159903</v>
      </c>
      <c r="F32" s="175">
        <v>0</v>
      </c>
      <c r="G32" s="175">
        <v>-2000</v>
      </c>
      <c r="H32" s="175">
        <v>0</v>
      </c>
      <c r="I32" s="175">
        <v>0</v>
      </c>
      <c r="J32" s="175">
        <v>0</v>
      </c>
      <c r="K32" s="175">
        <v>200</v>
      </c>
      <c r="L32" s="175">
        <v>0</v>
      </c>
      <c r="M32" s="175">
        <v>0</v>
      </c>
      <c r="N32" s="175">
        <f t="shared" si="11"/>
        <v>158103</v>
      </c>
      <c r="O32" s="175">
        <v>157819</v>
      </c>
      <c r="P32" s="310">
        <f t="shared" si="7"/>
        <v>0.9982037026495386</v>
      </c>
      <c r="Q32" s="175">
        <v>0</v>
      </c>
      <c r="R32" s="175">
        <v>0</v>
      </c>
      <c r="S32" s="175">
        <v>0</v>
      </c>
      <c r="T32" s="175">
        <v>0</v>
      </c>
      <c r="U32" s="175">
        <v>0</v>
      </c>
      <c r="V32" s="175">
        <v>0</v>
      </c>
      <c r="W32" s="175">
        <v>0</v>
      </c>
      <c r="X32" s="175">
        <v>0</v>
      </c>
      <c r="Y32" s="175">
        <v>0</v>
      </c>
      <c r="Z32" s="175">
        <f t="shared" si="12"/>
        <v>0</v>
      </c>
      <c r="AA32" s="175">
        <v>0</v>
      </c>
      <c r="AB32" s="310">
        <v>0</v>
      </c>
    </row>
    <row r="33" spans="1:28" ht="15" customHeight="1">
      <c r="A33" s="96"/>
      <c r="B33" s="113"/>
      <c r="C33" s="79" t="s">
        <v>26</v>
      </c>
      <c r="D33" s="110" t="s">
        <v>80</v>
      </c>
      <c r="E33" s="175">
        <v>2400</v>
      </c>
      <c r="F33" s="175">
        <v>0</v>
      </c>
      <c r="G33" s="175">
        <v>0</v>
      </c>
      <c r="H33" s="175">
        <v>0</v>
      </c>
      <c r="I33" s="175">
        <v>800</v>
      </c>
      <c r="J33" s="175">
        <v>0</v>
      </c>
      <c r="K33" s="175">
        <v>-700</v>
      </c>
      <c r="L33" s="175">
        <v>0</v>
      </c>
      <c r="M33" s="175">
        <v>10</v>
      </c>
      <c r="N33" s="175">
        <f t="shared" si="11"/>
        <v>2510</v>
      </c>
      <c r="O33" s="175">
        <v>2506</v>
      </c>
      <c r="P33" s="310">
        <f t="shared" si="7"/>
        <v>0.998406374501992</v>
      </c>
      <c r="Q33" s="175">
        <v>0</v>
      </c>
      <c r="R33" s="175">
        <v>0</v>
      </c>
      <c r="S33" s="175">
        <v>0</v>
      </c>
      <c r="T33" s="175">
        <v>0</v>
      </c>
      <c r="U33" s="175">
        <v>0</v>
      </c>
      <c r="V33" s="175">
        <v>0</v>
      </c>
      <c r="W33" s="175">
        <v>0</v>
      </c>
      <c r="X33" s="175">
        <v>0</v>
      </c>
      <c r="Y33" s="175">
        <v>0</v>
      </c>
      <c r="Z33" s="175">
        <f t="shared" si="12"/>
        <v>0</v>
      </c>
      <c r="AA33" s="175">
        <v>0</v>
      </c>
      <c r="AB33" s="310">
        <v>0</v>
      </c>
    </row>
    <row r="34" spans="1:28" ht="15" customHeight="1">
      <c r="A34" s="96"/>
      <c r="B34" s="113"/>
      <c r="C34" s="79" t="s">
        <v>27</v>
      </c>
      <c r="D34" s="110" t="s">
        <v>16</v>
      </c>
      <c r="E34" s="175">
        <v>1500</v>
      </c>
      <c r="F34" s="175">
        <v>0</v>
      </c>
      <c r="G34" s="175">
        <v>0</v>
      </c>
      <c r="H34" s="175">
        <v>0</v>
      </c>
      <c r="I34" s="175">
        <v>0</v>
      </c>
      <c r="J34" s="175">
        <v>0</v>
      </c>
      <c r="K34" s="175">
        <v>0</v>
      </c>
      <c r="L34" s="175">
        <v>0</v>
      </c>
      <c r="M34" s="175">
        <v>-835</v>
      </c>
      <c r="N34" s="175">
        <f t="shared" si="11"/>
        <v>665</v>
      </c>
      <c r="O34" s="175">
        <v>662</v>
      </c>
      <c r="P34" s="310">
        <f t="shared" si="7"/>
        <v>0.9954887218045113</v>
      </c>
      <c r="Q34" s="175">
        <v>0</v>
      </c>
      <c r="R34" s="175">
        <v>0</v>
      </c>
      <c r="S34" s="175">
        <v>0</v>
      </c>
      <c r="T34" s="175">
        <v>0</v>
      </c>
      <c r="U34" s="175">
        <v>0</v>
      </c>
      <c r="V34" s="175">
        <v>0</v>
      </c>
      <c r="W34" s="175">
        <v>0</v>
      </c>
      <c r="X34" s="175">
        <v>0</v>
      </c>
      <c r="Y34" s="175">
        <v>0</v>
      </c>
      <c r="Z34" s="175">
        <f t="shared" si="12"/>
        <v>0</v>
      </c>
      <c r="AA34" s="175">
        <v>0</v>
      </c>
      <c r="AB34" s="310">
        <v>0</v>
      </c>
    </row>
    <row r="35" spans="1:28" ht="15" customHeight="1">
      <c r="A35" s="96"/>
      <c r="B35" s="113"/>
      <c r="C35" s="79" t="s">
        <v>28</v>
      </c>
      <c r="D35" s="110" t="s">
        <v>13</v>
      </c>
      <c r="E35" s="175">
        <v>2500</v>
      </c>
      <c r="F35" s="175">
        <v>0</v>
      </c>
      <c r="G35" s="175">
        <v>2000</v>
      </c>
      <c r="H35" s="175">
        <v>0</v>
      </c>
      <c r="I35" s="175">
        <v>1500</v>
      </c>
      <c r="J35" s="175">
        <v>2600</v>
      </c>
      <c r="K35" s="175">
        <v>0</v>
      </c>
      <c r="L35" s="175">
        <v>0</v>
      </c>
      <c r="M35" s="175">
        <v>1300</v>
      </c>
      <c r="N35" s="175">
        <f t="shared" si="11"/>
        <v>9900</v>
      </c>
      <c r="O35" s="175">
        <v>9898</v>
      </c>
      <c r="P35" s="310">
        <f t="shared" si="7"/>
        <v>0.9997979797979798</v>
      </c>
      <c r="Q35" s="175">
        <v>0</v>
      </c>
      <c r="R35" s="175">
        <v>0</v>
      </c>
      <c r="S35" s="175">
        <v>0</v>
      </c>
      <c r="T35" s="175">
        <v>0</v>
      </c>
      <c r="U35" s="175">
        <v>0</v>
      </c>
      <c r="V35" s="175">
        <v>0</v>
      </c>
      <c r="W35" s="175">
        <v>0</v>
      </c>
      <c r="X35" s="175">
        <v>0</v>
      </c>
      <c r="Y35" s="175">
        <v>0</v>
      </c>
      <c r="Z35" s="175">
        <f t="shared" si="12"/>
        <v>0</v>
      </c>
      <c r="AA35" s="175">
        <v>0</v>
      </c>
      <c r="AB35" s="310">
        <v>0</v>
      </c>
    </row>
    <row r="36" spans="1:28" ht="15" customHeight="1">
      <c r="A36" s="96"/>
      <c r="B36" s="113"/>
      <c r="C36" s="79" t="s">
        <v>40</v>
      </c>
      <c r="D36" s="110" t="s">
        <v>96</v>
      </c>
      <c r="E36" s="175">
        <v>1200</v>
      </c>
      <c r="F36" s="175">
        <v>0</v>
      </c>
      <c r="G36" s="175">
        <v>0</v>
      </c>
      <c r="H36" s="175">
        <v>0</v>
      </c>
      <c r="I36" s="175">
        <v>0</v>
      </c>
      <c r="J36" s="175">
        <v>0</v>
      </c>
      <c r="K36" s="175">
        <v>0</v>
      </c>
      <c r="L36" s="175">
        <v>0</v>
      </c>
      <c r="M36" s="175">
        <v>0</v>
      </c>
      <c r="N36" s="175">
        <f t="shared" si="11"/>
        <v>1200</v>
      </c>
      <c r="O36" s="175">
        <v>1129</v>
      </c>
      <c r="P36" s="310">
        <f t="shared" si="7"/>
        <v>0.9408333333333333</v>
      </c>
      <c r="Q36" s="175">
        <v>0</v>
      </c>
      <c r="R36" s="175">
        <v>0</v>
      </c>
      <c r="S36" s="175">
        <v>0</v>
      </c>
      <c r="T36" s="175">
        <v>0</v>
      </c>
      <c r="U36" s="175">
        <v>0</v>
      </c>
      <c r="V36" s="175">
        <v>0</v>
      </c>
      <c r="W36" s="175">
        <v>0</v>
      </c>
      <c r="X36" s="175">
        <v>0</v>
      </c>
      <c r="Y36" s="175">
        <v>0</v>
      </c>
      <c r="Z36" s="175">
        <f t="shared" si="12"/>
        <v>0</v>
      </c>
      <c r="AA36" s="175">
        <v>0</v>
      </c>
      <c r="AB36" s="310">
        <v>0</v>
      </c>
    </row>
    <row r="37" spans="1:28" ht="15" customHeight="1">
      <c r="A37" s="96"/>
      <c r="B37" s="113"/>
      <c r="C37" s="79" t="s">
        <v>41</v>
      </c>
      <c r="D37" s="110" t="s">
        <v>350</v>
      </c>
      <c r="E37" s="175">
        <v>1200</v>
      </c>
      <c r="F37" s="175">
        <v>0</v>
      </c>
      <c r="G37" s="175">
        <v>0</v>
      </c>
      <c r="H37" s="175">
        <v>0</v>
      </c>
      <c r="I37" s="175">
        <v>0</v>
      </c>
      <c r="J37" s="175">
        <v>0</v>
      </c>
      <c r="K37" s="175">
        <v>0</v>
      </c>
      <c r="L37" s="175">
        <v>0</v>
      </c>
      <c r="M37" s="175">
        <v>-110</v>
      </c>
      <c r="N37" s="175">
        <f t="shared" si="11"/>
        <v>1090</v>
      </c>
      <c r="O37" s="175">
        <v>1085</v>
      </c>
      <c r="P37" s="310">
        <f t="shared" si="7"/>
        <v>0.9954128440366973</v>
      </c>
      <c r="Q37" s="175">
        <v>0</v>
      </c>
      <c r="R37" s="175">
        <v>0</v>
      </c>
      <c r="S37" s="175">
        <v>0</v>
      </c>
      <c r="T37" s="175">
        <v>0</v>
      </c>
      <c r="U37" s="175">
        <v>0</v>
      </c>
      <c r="V37" s="175">
        <v>0</v>
      </c>
      <c r="W37" s="175">
        <v>0</v>
      </c>
      <c r="X37" s="175">
        <v>0</v>
      </c>
      <c r="Y37" s="175">
        <v>0</v>
      </c>
      <c r="Z37" s="175">
        <f t="shared" si="12"/>
        <v>0</v>
      </c>
      <c r="AA37" s="175">
        <v>0</v>
      </c>
      <c r="AB37" s="310">
        <v>0</v>
      </c>
    </row>
    <row r="38" spans="1:28" ht="15" customHeight="1">
      <c r="A38" s="89"/>
      <c r="B38" s="114"/>
      <c r="C38" s="89">
        <v>8</v>
      </c>
      <c r="D38" s="128" t="s">
        <v>100</v>
      </c>
      <c r="E38" s="175">
        <v>300</v>
      </c>
      <c r="F38" s="175">
        <v>0</v>
      </c>
      <c r="G38" s="175">
        <v>0</v>
      </c>
      <c r="H38" s="175">
        <v>0</v>
      </c>
      <c r="I38" s="175">
        <v>0</v>
      </c>
      <c r="J38" s="175">
        <v>0</v>
      </c>
      <c r="K38" s="175">
        <v>0</v>
      </c>
      <c r="L38" s="175">
        <v>0</v>
      </c>
      <c r="M38" s="175">
        <v>0</v>
      </c>
      <c r="N38" s="175">
        <f t="shared" si="11"/>
        <v>300</v>
      </c>
      <c r="O38" s="175">
        <v>268</v>
      </c>
      <c r="P38" s="310">
        <f t="shared" si="7"/>
        <v>0.8933333333333333</v>
      </c>
      <c r="Q38" s="175">
        <v>0</v>
      </c>
      <c r="R38" s="175">
        <v>0</v>
      </c>
      <c r="S38" s="175">
        <v>0</v>
      </c>
      <c r="T38" s="175">
        <v>0</v>
      </c>
      <c r="U38" s="175">
        <v>0</v>
      </c>
      <c r="V38" s="175">
        <v>0</v>
      </c>
      <c r="W38" s="175">
        <v>0</v>
      </c>
      <c r="X38" s="175">
        <v>0</v>
      </c>
      <c r="Y38" s="175">
        <v>0</v>
      </c>
      <c r="Z38" s="175">
        <f t="shared" si="12"/>
        <v>0</v>
      </c>
      <c r="AA38" s="175">
        <v>0</v>
      </c>
      <c r="AB38" s="310">
        <v>0</v>
      </c>
    </row>
    <row r="39" spans="1:28" ht="15" customHeight="1">
      <c r="A39" s="89"/>
      <c r="B39" s="114"/>
      <c r="C39" s="89">
        <v>9</v>
      </c>
      <c r="D39" s="128" t="s">
        <v>101</v>
      </c>
      <c r="E39" s="175">
        <v>1000</v>
      </c>
      <c r="F39" s="175">
        <v>0</v>
      </c>
      <c r="G39" s="175">
        <v>0</v>
      </c>
      <c r="H39" s="175">
        <v>0</v>
      </c>
      <c r="I39" s="175">
        <v>0</v>
      </c>
      <c r="J39" s="175">
        <v>0</v>
      </c>
      <c r="K39" s="175">
        <v>0</v>
      </c>
      <c r="L39" s="175">
        <v>0</v>
      </c>
      <c r="M39" s="175">
        <v>-365</v>
      </c>
      <c r="N39" s="175">
        <f t="shared" si="11"/>
        <v>635</v>
      </c>
      <c r="O39" s="175">
        <v>633</v>
      </c>
      <c r="P39" s="310">
        <f t="shared" si="7"/>
        <v>0.9968503937007874</v>
      </c>
      <c r="Q39" s="175">
        <v>0</v>
      </c>
      <c r="R39" s="175">
        <v>0</v>
      </c>
      <c r="S39" s="175">
        <v>0</v>
      </c>
      <c r="T39" s="175">
        <v>0</v>
      </c>
      <c r="U39" s="175">
        <v>0</v>
      </c>
      <c r="V39" s="175">
        <v>0</v>
      </c>
      <c r="W39" s="175">
        <v>0</v>
      </c>
      <c r="X39" s="175">
        <v>0</v>
      </c>
      <c r="Y39" s="175">
        <v>0</v>
      </c>
      <c r="Z39" s="175">
        <f t="shared" si="12"/>
        <v>0</v>
      </c>
      <c r="AA39" s="175">
        <v>0</v>
      </c>
      <c r="AB39" s="310">
        <v>0</v>
      </c>
    </row>
    <row r="40" spans="1:28" ht="15" customHeight="1">
      <c r="A40" s="89"/>
      <c r="B40" s="114"/>
      <c r="C40" s="89">
        <v>10</v>
      </c>
      <c r="D40" s="110" t="s">
        <v>342</v>
      </c>
      <c r="E40" s="175">
        <v>42768</v>
      </c>
      <c r="F40" s="175">
        <v>0</v>
      </c>
      <c r="G40" s="175">
        <v>0</v>
      </c>
      <c r="H40" s="175">
        <v>0</v>
      </c>
      <c r="I40" s="175">
        <v>0</v>
      </c>
      <c r="J40" s="175">
        <v>0</v>
      </c>
      <c r="K40" s="175">
        <v>640</v>
      </c>
      <c r="L40" s="175">
        <v>0</v>
      </c>
      <c r="M40" s="175">
        <v>0</v>
      </c>
      <c r="N40" s="175">
        <f t="shared" si="11"/>
        <v>43408</v>
      </c>
      <c r="O40" s="175">
        <v>43408</v>
      </c>
      <c r="P40" s="310">
        <f t="shared" si="7"/>
        <v>1</v>
      </c>
      <c r="Q40" s="175">
        <v>0</v>
      </c>
      <c r="R40" s="175">
        <v>0</v>
      </c>
      <c r="S40" s="175">
        <v>0</v>
      </c>
      <c r="T40" s="175">
        <v>0</v>
      </c>
      <c r="U40" s="175">
        <v>0</v>
      </c>
      <c r="V40" s="175">
        <v>0</v>
      </c>
      <c r="W40" s="175">
        <v>0</v>
      </c>
      <c r="X40" s="175">
        <v>0</v>
      </c>
      <c r="Y40" s="175">
        <v>0</v>
      </c>
      <c r="Z40" s="175">
        <f t="shared" si="12"/>
        <v>0</v>
      </c>
      <c r="AA40" s="175">
        <v>0</v>
      </c>
      <c r="AB40" s="310">
        <v>0</v>
      </c>
    </row>
    <row r="41" spans="1:28" ht="15" customHeight="1">
      <c r="A41" s="89"/>
      <c r="B41" s="114"/>
      <c r="C41" s="89">
        <v>11</v>
      </c>
      <c r="D41" s="127" t="s">
        <v>20</v>
      </c>
      <c r="E41" s="175">
        <v>5875</v>
      </c>
      <c r="F41" s="175">
        <v>0</v>
      </c>
      <c r="G41" s="175">
        <v>0</v>
      </c>
      <c r="H41" s="175">
        <v>0</v>
      </c>
      <c r="I41" s="175">
        <v>0</v>
      </c>
      <c r="J41" s="175">
        <v>0</v>
      </c>
      <c r="K41" s="175">
        <v>221</v>
      </c>
      <c r="L41" s="175">
        <v>0</v>
      </c>
      <c r="M41" s="175">
        <v>0</v>
      </c>
      <c r="N41" s="175">
        <f t="shared" si="11"/>
        <v>6096</v>
      </c>
      <c r="O41" s="175">
        <v>6089</v>
      </c>
      <c r="P41" s="310">
        <f t="shared" si="7"/>
        <v>0.9988517060367454</v>
      </c>
      <c r="Q41" s="175">
        <v>0</v>
      </c>
      <c r="R41" s="175">
        <v>0</v>
      </c>
      <c r="S41" s="175">
        <v>0</v>
      </c>
      <c r="T41" s="175">
        <v>0</v>
      </c>
      <c r="U41" s="175">
        <v>0</v>
      </c>
      <c r="V41" s="175">
        <v>0</v>
      </c>
      <c r="W41" s="175">
        <v>0</v>
      </c>
      <c r="X41" s="175">
        <v>0</v>
      </c>
      <c r="Y41" s="175">
        <v>0</v>
      </c>
      <c r="Z41" s="175">
        <f t="shared" si="12"/>
        <v>0</v>
      </c>
      <c r="AA41" s="175">
        <v>0</v>
      </c>
      <c r="AB41" s="310">
        <v>0</v>
      </c>
    </row>
    <row r="42" spans="1:28" ht="15" customHeight="1">
      <c r="A42" s="89"/>
      <c r="B42" s="114"/>
      <c r="C42" s="89">
        <v>12</v>
      </c>
      <c r="D42" s="127" t="s">
        <v>102</v>
      </c>
      <c r="E42" s="175">
        <v>0</v>
      </c>
      <c r="F42" s="175">
        <v>0</v>
      </c>
      <c r="G42" s="175">
        <v>0</v>
      </c>
      <c r="H42" s="175">
        <v>0</v>
      </c>
      <c r="I42" s="175">
        <v>300</v>
      </c>
      <c r="J42" s="175">
        <v>500</v>
      </c>
      <c r="K42" s="175">
        <v>1500</v>
      </c>
      <c r="L42" s="175">
        <v>0</v>
      </c>
      <c r="M42" s="175">
        <v>0</v>
      </c>
      <c r="N42" s="175">
        <f t="shared" si="11"/>
        <v>2300</v>
      </c>
      <c r="O42" s="175">
        <v>2037</v>
      </c>
      <c r="P42" s="310">
        <f>SUM(O42/N42)</f>
        <v>0.8856521739130435</v>
      </c>
      <c r="Q42" s="175">
        <v>0</v>
      </c>
      <c r="R42" s="175">
        <v>0</v>
      </c>
      <c r="S42" s="175">
        <v>0</v>
      </c>
      <c r="T42" s="175">
        <v>0</v>
      </c>
      <c r="U42" s="175">
        <v>0</v>
      </c>
      <c r="V42" s="175">
        <v>0</v>
      </c>
      <c r="W42" s="175">
        <v>0</v>
      </c>
      <c r="X42" s="175">
        <v>0</v>
      </c>
      <c r="Y42" s="175">
        <v>0</v>
      </c>
      <c r="Z42" s="175">
        <f t="shared" si="12"/>
        <v>0</v>
      </c>
      <c r="AA42" s="175">
        <v>0</v>
      </c>
      <c r="AB42" s="310">
        <v>0</v>
      </c>
    </row>
    <row r="43" spans="1:28" ht="15" customHeight="1">
      <c r="A43" s="89"/>
      <c r="B43" s="114"/>
      <c r="C43" s="89">
        <v>15</v>
      </c>
      <c r="D43" s="110" t="s">
        <v>130</v>
      </c>
      <c r="E43" s="175">
        <v>4400</v>
      </c>
      <c r="F43" s="175">
        <v>0</v>
      </c>
      <c r="G43" s="175">
        <v>0</v>
      </c>
      <c r="H43" s="175">
        <v>0</v>
      </c>
      <c r="I43" s="175">
        <v>0</v>
      </c>
      <c r="J43" s="175">
        <v>0</v>
      </c>
      <c r="K43" s="175">
        <v>-250</v>
      </c>
      <c r="L43" s="175">
        <v>0</v>
      </c>
      <c r="M43" s="175">
        <v>0</v>
      </c>
      <c r="N43" s="175">
        <f t="shared" si="11"/>
        <v>4150</v>
      </c>
      <c r="O43" s="175">
        <v>4149</v>
      </c>
      <c r="P43" s="310">
        <f t="shared" si="7"/>
        <v>0.9997590361445783</v>
      </c>
      <c r="Q43" s="175">
        <v>0</v>
      </c>
      <c r="R43" s="175">
        <v>0</v>
      </c>
      <c r="S43" s="175">
        <v>0</v>
      </c>
      <c r="T43" s="175">
        <v>0</v>
      </c>
      <c r="U43" s="175">
        <v>0</v>
      </c>
      <c r="V43" s="175">
        <v>0</v>
      </c>
      <c r="W43" s="175">
        <v>0</v>
      </c>
      <c r="X43" s="175">
        <v>0</v>
      </c>
      <c r="Y43" s="175">
        <v>0</v>
      </c>
      <c r="Z43" s="175">
        <f t="shared" si="12"/>
        <v>0</v>
      </c>
      <c r="AA43" s="175">
        <v>0</v>
      </c>
      <c r="AB43" s="310">
        <v>0</v>
      </c>
    </row>
    <row r="44" spans="1:28" ht="15" customHeight="1">
      <c r="A44" s="114"/>
      <c r="B44" s="114"/>
      <c r="C44" s="89">
        <v>17</v>
      </c>
      <c r="D44" s="110" t="s">
        <v>103</v>
      </c>
      <c r="E44" s="175">
        <v>2800</v>
      </c>
      <c r="F44" s="175">
        <v>0</v>
      </c>
      <c r="G44" s="175">
        <v>0</v>
      </c>
      <c r="H44" s="175">
        <v>0</v>
      </c>
      <c r="I44" s="175">
        <v>0</v>
      </c>
      <c r="J44" s="175">
        <v>700</v>
      </c>
      <c r="K44" s="175">
        <v>-250</v>
      </c>
      <c r="L44" s="175">
        <v>0</v>
      </c>
      <c r="M44" s="175">
        <v>0</v>
      </c>
      <c r="N44" s="175">
        <f t="shared" si="11"/>
        <v>3250</v>
      </c>
      <c r="O44" s="175">
        <v>3248</v>
      </c>
      <c r="P44" s="310">
        <f t="shared" si="7"/>
        <v>0.9993846153846154</v>
      </c>
      <c r="Q44" s="175">
        <v>0</v>
      </c>
      <c r="R44" s="175">
        <v>0</v>
      </c>
      <c r="S44" s="175">
        <v>0</v>
      </c>
      <c r="T44" s="175">
        <v>0</v>
      </c>
      <c r="U44" s="175">
        <v>0</v>
      </c>
      <c r="V44" s="175">
        <v>0</v>
      </c>
      <c r="W44" s="175">
        <v>0</v>
      </c>
      <c r="X44" s="175">
        <v>0</v>
      </c>
      <c r="Y44" s="175">
        <v>0</v>
      </c>
      <c r="Z44" s="175">
        <f t="shared" si="12"/>
        <v>0</v>
      </c>
      <c r="AA44" s="175">
        <v>0</v>
      </c>
      <c r="AB44" s="310">
        <v>0</v>
      </c>
    </row>
    <row r="45" spans="1:28" ht="15" customHeight="1">
      <c r="A45" s="114"/>
      <c r="B45" s="114"/>
      <c r="C45" s="89">
        <v>18</v>
      </c>
      <c r="D45" s="256" t="s">
        <v>99</v>
      </c>
      <c r="E45" s="175">
        <v>1500</v>
      </c>
      <c r="F45" s="175">
        <v>0</v>
      </c>
      <c r="G45" s="175">
        <v>0</v>
      </c>
      <c r="H45" s="175">
        <v>0</v>
      </c>
      <c r="I45" s="175">
        <v>0</v>
      </c>
      <c r="J45" s="175">
        <v>0</v>
      </c>
      <c r="K45" s="175">
        <v>-500</v>
      </c>
      <c r="L45" s="175">
        <v>0</v>
      </c>
      <c r="M45" s="175">
        <v>-110</v>
      </c>
      <c r="N45" s="175">
        <f t="shared" si="11"/>
        <v>890</v>
      </c>
      <c r="O45" s="175">
        <v>881</v>
      </c>
      <c r="P45" s="310">
        <f t="shared" si="7"/>
        <v>0.9898876404494382</v>
      </c>
      <c r="Q45" s="175">
        <v>0</v>
      </c>
      <c r="R45" s="175">
        <v>0</v>
      </c>
      <c r="S45" s="175">
        <v>0</v>
      </c>
      <c r="T45" s="175">
        <v>0</v>
      </c>
      <c r="U45" s="175">
        <v>0</v>
      </c>
      <c r="V45" s="175">
        <v>0</v>
      </c>
      <c r="W45" s="175">
        <v>0</v>
      </c>
      <c r="X45" s="175">
        <v>0</v>
      </c>
      <c r="Y45" s="175">
        <v>0</v>
      </c>
      <c r="Z45" s="175">
        <f t="shared" si="12"/>
        <v>0</v>
      </c>
      <c r="AA45" s="175">
        <v>0</v>
      </c>
      <c r="AB45" s="310">
        <v>0</v>
      </c>
    </row>
    <row r="46" spans="1:28" ht="15" customHeight="1">
      <c r="A46" s="114"/>
      <c r="B46" s="114"/>
      <c r="C46" s="89">
        <v>19</v>
      </c>
      <c r="D46" s="256" t="s">
        <v>416</v>
      </c>
      <c r="E46" s="175">
        <v>0</v>
      </c>
      <c r="F46" s="175">
        <v>3533</v>
      </c>
      <c r="G46" s="175">
        <v>0</v>
      </c>
      <c r="H46" s="175">
        <v>0</v>
      </c>
      <c r="I46" s="175">
        <v>0</v>
      </c>
      <c r="J46" s="175">
        <v>0</v>
      </c>
      <c r="K46" s="175">
        <v>0</v>
      </c>
      <c r="L46" s="175">
        <v>0</v>
      </c>
      <c r="M46" s="175">
        <v>0</v>
      </c>
      <c r="N46" s="175">
        <f t="shared" si="11"/>
        <v>3533</v>
      </c>
      <c r="O46" s="175">
        <v>3533</v>
      </c>
      <c r="P46" s="310">
        <f t="shared" si="7"/>
        <v>1</v>
      </c>
      <c r="Q46" s="175">
        <v>0</v>
      </c>
      <c r="R46" s="175">
        <v>0</v>
      </c>
      <c r="S46" s="175">
        <v>0</v>
      </c>
      <c r="T46" s="175">
        <v>0</v>
      </c>
      <c r="U46" s="175">
        <v>0</v>
      </c>
      <c r="V46" s="175">
        <v>0</v>
      </c>
      <c r="W46" s="175">
        <v>0</v>
      </c>
      <c r="X46" s="175">
        <v>0</v>
      </c>
      <c r="Y46" s="175">
        <v>0</v>
      </c>
      <c r="Z46" s="175">
        <f>SUM(Q46:Y46)</f>
        <v>0</v>
      </c>
      <c r="AA46" s="175">
        <v>0</v>
      </c>
      <c r="AB46" s="310">
        <v>0</v>
      </c>
    </row>
    <row r="47" spans="1:28" ht="15" customHeight="1">
      <c r="A47" s="114"/>
      <c r="B47" s="114"/>
      <c r="C47" s="89">
        <v>22</v>
      </c>
      <c r="D47" s="128" t="s">
        <v>215</v>
      </c>
      <c r="E47" s="175">
        <v>3000</v>
      </c>
      <c r="F47" s="175">
        <v>0</v>
      </c>
      <c r="G47" s="175">
        <v>0</v>
      </c>
      <c r="H47" s="175">
        <v>0</v>
      </c>
      <c r="I47" s="175">
        <v>0</v>
      </c>
      <c r="J47" s="175">
        <v>0</v>
      </c>
      <c r="K47" s="175">
        <v>500</v>
      </c>
      <c r="L47" s="175">
        <v>0</v>
      </c>
      <c r="M47" s="175">
        <v>0</v>
      </c>
      <c r="N47" s="175">
        <f t="shared" si="11"/>
        <v>3500</v>
      </c>
      <c r="O47" s="175">
        <v>3489</v>
      </c>
      <c r="P47" s="310">
        <f t="shared" si="7"/>
        <v>0.9968571428571429</v>
      </c>
      <c r="Q47" s="175">
        <v>0</v>
      </c>
      <c r="R47" s="175">
        <v>0</v>
      </c>
      <c r="S47" s="175">
        <v>0</v>
      </c>
      <c r="T47" s="175">
        <v>0</v>
      </c>
      <c r="U47" s="175">
        <v>0</v>
      </c>
      <c r="V47" s="175">
        <v>0</v>
      </c>
      <c r="W47" s="175">
        <v>0</v>
      </c>
      <c r="X47" s="175">
        <v>0</v>
      </c>
      <c r="Y47" s="175">
        <v>0</v>
      </c>
      <c r="Z47" s="175">
        <f t="shared" si="12"/>
        <v>0</v>
      </c>
      <c r="AA47" s="175">
        <v>0</v>
      </c>
      <c r="AB47" s="310">
        <v>0</v>
      </c>
    </row>
    <row r="48" spans="1:28" ht="15" customHeight="1">
      <c r="A48" s="114"/>
      <c r="B48" s="114"/>
      <c r="C48" s="89">
        <v>23</v>
      </c>
      <c r="D48" s="128" t="s">
        <v>178</v>
      </c>
      <c r="E48" s="175">
        <v>100</v>
      </c>
      <c r="F48" s="175">
        <v>0</v>
      </c>
      <c r="G48" s="175">
        <v>0</v>
      </c>
      <c r="H48" s="175">
        <v>0</v>
      </c>
      <c r="I48" s="175">
        <v>0</v>
      </c>
      <c r="J48" s="175">
        <v>0</v>
      </c>
      <c r="K48" s="175">
        <v>-80</v>
      </c>
      <c r="L48" s="175">
        <v>0</v>
      </c>
      <c r="M48" s="175">
        <v>0</v>
      </c>
      <c r="N48" s="175">
        <f t="shared" si="11"/>
        <v>20</v>
      </c>
      <c r="O48" s="175">
        <v>20</v>
      </c>
      <c r="P48" s="310">
        <f t="shared" si="7"/>
        <v>1</v>
      </c>
      <c r="Q48" s="175">
        <v>0</v>
      </c>
      <c r="R48" s="175">
        <v>0</v>
      </c>
      <c r="S48" s="175">
        <v>0</v>
      </c>
      <c r="T48" s="175">
        <v>0</v>
      </c>
      <c r="U48" s="175">
        <v>0</v>
      </c>
      <c r="V48" s="175">
        <v>0</v>
      </c>
      <c r="W48" s="175">
        <v>0</v>
      </c>
      <c r="X48" s="175">
        <v>0</v>
      </c>
      <c r="Y48" s="175">
        <v>0</v>
      </c>
      <c r="Z48" s="175">
        <f t="shared" si="12"/>
        <v>0</v>
      </c>
      <c r="AA48" s="175">
        <v>0</v>
      </c>
      <c r="AB48" s="310">
        <v>0</v>
      </c>
    </row>
    <row r="49" spans="1:28" ht="15" customHeight="1">
      <c r="A49" s="114"/>
      <c r="B49" s="114"/>
      <c r="C49" s="89">
        <v>24</v>
      </c>
      <c r="D49" s="110" t="s">
        <v>343</v>
      </c>
      <c r="E49" s="175">
        <v>17000</v>
      </c>
      <c r="F49" s="175">
        <v>0</v>
      </c>
      <c r="G49" s="175">
        <v>0</v>
      </c>
      <c r="H49" s="175">
        <v>0</v>
      </c>
      <c r="I49" s="175">
        <v>0</v>
      </c>
      <c r="J49" s="175">
        <v>0</v>
      </c>
      <c r="K49" s="175">
        <v>1027</v>
      </c>
      <c r="L49" s="175">
        <v>0</v>
      </c>
      <c r="M49" s="175">
        <v>0</v>
      </c>
      <c r="N49" s="175">
        <f>SUM(E49:M49)</f>
        <v>18027</v>
      </c>
      <c r="O49" s="175">
        <v>18017</v>
      </c>
      <c r="P49" s="310">
        <f>SUM(O49/N49)</f>
        <v>0.99944527652965</v>
      </c>
      <c r="Q49" s="175">
        <v>0</v>
      </c>
      <c r="R49" s="175">
        <v>0</v>
      </c>
      <c r="S49" s="175">
        <v>0</v>
      </c>
      <c r="T49" s="175">
        <v>0</v>
      </c>
      <c r="U49" s="175">
        <v>0</v>
      </c>
      <c r="V49" s="175">
        <v>0</v>
      </c>
      <c r="W49" s="175">
        <v>0</v>
      </c>
      <c r="X49" s="175">
        <v>0</v>
      </c>
      <c r="Y49" s="175">
        <v>0</v>
      </c>
      <c r="Z49" s="175">
        <f>SUM(Q49:Y49)</f>
        <v>0</v>
      </c>
      <c r="AA49" s="175">
        <v>0</v>
      </c>
      <c r="AB49" s="310">
        <v>0</v>
      </c>
    </row>
    <row r="50" spans="1:28" ht="15" customHeight="1">
      <c r="A50" s="114"/>
      <c r="B50" s="114"/>
      <c r="C50" s="89">
        <v>25</v>
      </c>
      <c r="D50" s="128" t="s">
        <v>414</v>
      </c>
      <c r="E50" s="175">
        <v>12100</v>
      </c>
      <c r="F50" s="175">
        <v>0</v>
      </c>
      <c r="G50" s="175">
        <v>0</v>
      </c>
      <c r="H50" s="175">
        <v>0</v>
      </c>
      <c r="I50" s="175">
        <v>-2600</v>
      </c>
      <c r="J50" s="175">
        <v>-3800</v>
      </c>
      <c r="K50" s="175">
        <v>-4458</v>
      </c>
      <c r="L50" s="175">
        <v>0</v>
      </c>
      <c r="M50" s="175">
        <v>0</v>
      </c>
      <c r="N50" s="175">
        <f t="shared" si="11"/>
        <v>1242</v>
      </c>
      <c r="O50" s="175">
        <v>1242</v>
      </c>
      <c r="P50" s="310">
        <f t="shared" si="7"/>
        <v>1</v>
      </c>
      <c r="Q50" s="175">
        <v>0</v>
      </c>
      <c r="R50" s="175">
        <v>0</v>
      </c>
      <c r="S50" s="175">
        <v>0</v>
      </c>
      <c r="T50" s="175">
        <v>0</v>
      </c>
      <c r="U50" s="175">
        <v>0</v>
      </c>
      <c r="V50" s="175">
        <v>0</v>
      </c>
      <c r="W50" s="175">
        <v>0</v>
      </c>
      <c r="X50" s="175">
        <v>0</v>
      </c>
      <c r="Y50" s="175">
        <v>0</v>
      </c>
      <c r="Z50" s="175">
        <f t="shared" si="12"/>
        <v>0</v>
      </c>
      <c r="AA50" s="175">
        <v>0</v>
      </c>
      <c r="AB50" s="310">
        <v>0</v>
      </c>
    </row>
    <row r="51" spans="1:28" ht="15" customHeight="1">
      <c r="A51" s="151">
        <v>3</v>
      </c>
      <c r="B51" s="152" t="s">
        <v>105</v>
      </c>
      <c r="C51" s="153"/>
      <c r="D51" s="257"/>
      <c r="E51" s="249">
        <f aca="true" t="shared" si="13" ref="E51:AA51">E52</f>
        <v>1500</v>
      </c>
      <c r="F51" s="249">
        <f t="shared" si="13"/>
        <v>0</v>
      </c>
      <c r="G51" s="249">
        <f t="shared" si="13"/>
        <v>0</v>
      </c>
      <c r="H51" s="249">
        <f t="shared" si="13"/>
        <v>0</v>
      </c>
      <c r="I51" s="249">
        <f t="shared" si="13"/>
        <v>0</v>
      </c>
      <c r="J51" s="249">
        <f t="shared" si="13"/>
        <v>0</v>
      </c>
      <c r="K51" s="249">
        <f t="shared" si="13"/>
        <v>0</v>
      </c>
      <c r="L51" s="249">
        <f t="shared" si="13"/>
        <v>0</v>
      </c>
      <c r="M51" s="249">
        <f t="shared" si="13"/>
        <v>0</v>
      </c>
      <c r="N51" s="249">
        <f t="shared" si="13"/>
        <v>1500</v>
      </c>
      <c r="O51" s="249">
        <f t="shared" si="13"/>
        <v>603</v>
      </c>
      <c r="P51" s="304">
        <f aca="true" t="shared" si="14" ref="P51:P58">SUM(O51/N51)</f>
        <v>0.402</v>
      </c>
      <c r="Q51" s="249">
        <f t="shared" si="13"/>
        <v>0</v>
      </c>
      <c r="R51" s="249">
        <f t="shared" si="13"/>
        <v>0</v>
      </c>
      <c r="S51" s="249">
        <f t="shared" si="13"/>
        <v>0</v>
      </c>
      <c r="T51" s="249">
        <f t="shared" si="13"/>
        <v>0</v>
      </c>
      <c r="U51" s="249">
        <f t="shared" si="13"/>
        <v>0</v>
      </c>
      <c r="V51" s="249">
        <f t="shared" si="13"/>
        <v>0</v>
      </c>
      <c r="W51" s="249">
        <f t="shared" si="13"/>
        <v>0</v>
      </c>
      <c r="X51" s="249">
        <f t="shared" si="13"/>
        <v>0</v>
      </c>
      <c r="Y51" s="249">
        <f t="shared" si="13"/>
        <v>0</v>
      </c>
      <c r="Z51" s="249">
        <f t="shared" si="13"/>
        <v>0</v>
      </c>
      <c r="AA51" s="249">
        <f t="shared" si="13"/>
        <v>0</v>
      </c>
      <c r="AB51" s="304">
        <v>0</v>
      </c>
    </row>
    <row r="52" spans="1:28" ht="15" customHeight="1">
      <c r="A52" s="79" t="s">
        <v>254</v>
      </c>
      <c r="B52" s="88" t="s">
        <v>212</v>
      </c>
      <c r="C52" s="368" t="s">
        <v>260</v>
      </c>
      <c r="D52" s="367"/>
      <c r="E52" s="251">
        <f aca="true" t="shared" si="15" ref="E52:O52">SUM(E53:E54)</f>
        <v>1500</v>
      </c>
      <c r="F52" s="251">
        <f t="shared" si="15"/>
        <v>0</v>
      </c>
      <c r="G52" s="251">
        <f t="shared" si="15"/>
        <v>0</v>
      </c>
      <c r="H52" s="251">
        <f>SUM(H53:H54)</f>
        <v>0</v>
      </c>
      <c r="I52" s="251">
        <f>SUM(I53:I54)</f>
        <v>0</v>
      </c>
      <c r="J52" s="251">
        <f>SUM(J53:J54)</f>
        <v>0</v>
      </c>
      <c r="K52" s="251">
        <f>SUM(K53:K54)</f>
        <v>0</v>
      </c>
      <c r="L52" s="251">
        <f>SUM(L53:L54)</f>
        <v>0</v>
      </c>
      <c r="M52" s="251">
        <f t="shared" si="15"/>
        <v>0</v>
      </c>
      <c r="N52" s="251">
        <f t="shared" si="15"/>
        <v>1500</v>
      </c>
      <c r="O52" s="251">
        <f t="shared" si="15"/>
        <v>603</v>
      </c>
      <c r="P52" s="305">
        <f t="shared" si="14"/>
        <v>0.402</v>
      </c>
      <c r="Q52" s="251">
        <f aca="true" t="shared" si="16" ref="Q52:AA52">SUM(Q53:Q54)</f>
        <v>0</v>
      </c>
      <c r="R52" s="251">
        <f t="shared" si="16"/>
        <v>0</v>
      </c>
      <c r="S52" s="251">
        <f t="shared" si="16"/>
        <v>0</v>
      </c>
      <c r="T52" s="251">
        <f>SUM(T53:T54)</f>
        <v>0</v>
      </c>
      <c r="U52" s="251">
        <f>SUM(U53:U54)</f>
        <v>0</v>
      </c>
      <c r="V52" s="251">
        <f>SUM(V53:V54)</f>
        <v>0</v>
      </c>
      <c r="W52" s="251">
        <f>SUM(W53:W54)</f>
        <v>0</v>
      </c>
      <c r="X52" s="251">
        <f>SUM(X53:X54)</f>
        <v>0</v>
      </c>
      <c r="Y52" s="251">
        <f t="shared" si="16"/>
        <v>0</v>
      </c>
      <c r="Z52" s="251">
        <f t="shared" si="16"/>
        <v>0</v>
      </c>
      <c r="AA52" s="251">
        <f t="shared" si="16"/>
        <v>0</v>
      </c>
      <c r="AB52" s="305">
        <v>0</v>
      </c>
    </row>
    <row r="53" spans="1:28" ht="15" customHeight="1">
      <c r="A53" s="96"/>
      <c r="B53" s="113"/>
      <c r="C53" s="79" t="s">
        <v>24</v>
      </c>
      <c r="D53" s="111" t="s">
        <v>243</v>
      </c>
      <c r="E53" s="258">
        <v>1000</v>
      </c>
      <c r="F53" s="258">
        <v>0</v>
      </c>
      <c r="G53" s="258">
        <v>0</v>
      </c>
      <c r="H53" s="258">
        <v>0</v>
      </c>
      <c r="I53" s="258">
        <v>0</v>
      </c>
      <c r="J53" s="258">
        <v>0</v>
      </c>
      <c r="K53" s="258">
        <v>0</v>
      </c>
      <c r="L53" s="258">
        <v>0</v>
      </c>
      <c r="M53" s="258">
        <v>0</v>
      </c>
      <c r="N53" s="258">
        <f>SUM(E53:M53)</f>
        <v>1000</v>
      </c>
      <c r="O53" s="258">
        <v>570</v>
      </c>
      <c r="P53" s="310">
        <f t="shared" si="14"/>
        <v>0.57</v>
      </c>
      <c r="Q53" s="258">
        <v>0</v>
      </c>
      <c r="R53" s="258">
        <v>0</v>
      </c>
      <c r="S53" s="258">
        <v>0</v>
      </c>
      <c r="T53" s="258">
        <v>0</v>
      </c>
      <c r="U53" s="258">
        <v>0</v>
      </c>
      <c r="V53" s="258">
        <v>0</v>
      </c>
      <c r="W53" s="258">
        <v>0</v>
      </c>
      <c r="X53" s="258">
        <v>0</v>
      </c>
      <c r="Y53" s="258">
        <v>0</v>
      </c>
      <c r="Z53" s="258">
        <f>SUM(Q53:Y53)</f>
        <v>0</v>
      </c>
      <c r="AA53" s="258">
        <v>0</v>
      </c>
      <c r="AB53" s="310">
        <v>0</v>
      </c>
    </row>
    <row r="54" spans="1:28" ht="15" customHeight="1">
      <c r="A54" s="96"/>
      <c r="B54" s="113"/>
      <c r="C54" s="79" t="s">
        <v>25</v>
      </c>
      <c r="D54" s="111" t="s">
        <v>244</v>
      </c>
      <c r="E54" s="175">
        <v>500</v>
      </c>
      <c r="F54" s="175">
        <v>0</v>
      </c>
      <c r="G54" s="175">
        <v>0</v>
      </c>
      <c r="H54" s="175">
        <v>0</v>
      </c>
      <c r="I54" s="175">
        <v>0</v>
      </c>
      <c r="J54" s="175">
        <v>0</v>
      </c>
      <c r="K54" s="175">
        <v>0</v>
      </c>
      <c r="L54" s="175">
        <v>0</v>
      </c>
      <c r="M54" s="175">
        <v>0</v>
      </c>
      <c r="N54" s="175">
        <f>SUM(E54:M54)</f>
        <v>500</v>
      </c>
      <c r="O54" s="175">
        <v>33</v>
      </c>
      <c r="P54" s="310">
        <f t="shared" si="14"/>
        <v>0.066</v>
      </c>
      <c r="Q54" s="175">
        <v>0</v>
      </c>
      <c r="R54" s="175">
        <v>0</v>
      </c>
      <c r="S54" s="175">
        <v>0</v>
      </c>
      <c r="T54" s="175">
        <v>0</v>
      </c>
      <c r="U54" s="175">
        <v>0</v>
      </c>
      <c r="V54" s="175">
        <v>0</v>
      </c>
      <c r="W54" s="175">
        <v>0</v>
      </c>
      <c r="X54" s="175">
        <v>0</v>
      </c>
      <c r="Y54" s="175">
        <v>0</v>
      </c>
      <c r="Z54" s="175">
        <f>SUM(Q54:Y54)</f>
        <v>0</v>
      </c>
      <c r="AA54" s="175">
        <v>0</v>
      </c>
      <c r="AB54" s="310">
        <v>0</v>
      </c>
    </row>
    <row r="55" spans="1:28" ht="15" customHeight="1">
      <c r="A55" s="151" t="s">
        <v>173</v>
      </c>
      <c r="B55" s="259" t="s">
        <v>398</v>
      </c>
      <c r="C55" s="260"/>
      <c r="D55" s="257"/>
      <c r="E55" s="249">
        <f aca="true" t="shared" si="17" ref="E55:AA55">E56</f>
        <v>27000</v>
      </c>
      <c r="F55" s="249">
        <f t="shared" si="17"/>
        <v>0</v>
      </c>
      <c r="G55" s="249">
        <f t="shared" si="17"/>
        <v>8000</v>
      </c>
      <c r="H55" s="249">
        <f t="shared" si="17"/>
        <v>0</v>
      </c>
      <c r="I55" s="249">
        <f t="shared" si="17"/>
        <v>5000</v>
      </c>
      <c r="J55" s="249">
        <f t="shared" si="17"/>
        <v>0</v>
      </c>
      <c r="K55" s="249">
        <f t="shared" si="17"/>
        <v>2500</v>
      </c>
      <c r="L55" s="249">
        <f t="shared" si="17"/>
        <v>0</v>
      </c>
      <c r="M55" s="249">
        <f t="shared" si="17"/>
        <v>0</v>
      </c>
      <c r="N55" s="249">
        <f t="shared" si="17"/>
        <v>42500</v>
      </c>
      <c r="O55" s="249">
        <f t="shared" si="17"/>
        <v>42500</v>
      </c>
      <c r="P55" s="304">
        <f t="shared" si="14"/>
        <v>1</v>
      </c>
      <c r="Q55" s="249">
        <f t="shared" si="17"/>
        <v>0</v>
      </c>
      <c r="R55" s="249">
        <f t="shared" si="17"/>
        <v>0</v>
      </c>
      <c r="S55" s="249">
        <f t="shared" si="17"/>
        <v>0</v>
      </c>
      <c r="T55" s="249">
        <f t="shared" si="17"/>
        <v>0</v>
      </c>
      <c r="U55" s="249">
        <f t="shared" si="17"/>
        <v>0</v>
      </c>
      <c r="V55" s="249">
        <f t="shared" si="17"/>
        <v>0</v>
      </c>
      <c r="W55" s="249">
        <f t="shared" si="17"/>
        <v>0</v>
      </c>
      <c r="X55" s="249">
        <f t="shared" si="17"/>
        <v>0</v>
      </c>
      <c r="Y55" s="249">
        <f t="shared" si="17"/>
        <v>0</v>
      </c>
      <c r="Z55" s="249">
        <f t="shared" si="17"/>
        <v>0</v>
      </c>
      <c r="AA55" s="249">
        <f t="shared" si="17"/>
        <v>0</v>
      </c>
      <c r="AB55" s="304">
        <v>0</v>
      </c>
    </row>
    <row r="56" spans="1:28" ht="15" customHeight="1">
      <c r="A56" s="79" t="s">
        <v>255</v>
      </c>
      <c r="B56" s="88" t="s">
        <v>256</v>
      </c>
      <c r="C56" s="119" t="s">
        <v>259</v>
      </c>
      <c r="D56" s="172"/>
      <c r="E56" s="251">
        <f aca="true" t="shared" si="18" ref="E56:O56">E57+E58</f>
        <v>27000</v>
      </c>
      <c r="F56" s="251">
        <f t="shared" si="18"/>
        <v>0</v>
      </c>
      <c r="G56" s="251">
        <f t="shared" si="18"/>
        <v>8000</v>
      </c>
      <c r="H56" s="251">
        <f>H57+H58</f>
        <v>0</v>
      </c>
      <c r="I56" s="251">
        <f>I57+I58</f>
        <v>5000</v>
      </c>
      <c r="J56" s="251">
        <f>J57+J58</f>
        <v>0</v>
      </c>
      <c r="K56" s="251">
        <f>K57+K58</f>
        <v>2500</v>
      </c>
      <c r="L56" s="251">
        <f>L57+L58</f>
        <v>0</v>
      </c>
      <c r="M56" s="251">
        <f t="shared" si="18"/>
        <v>0</v>
      </c>
      <c r="N56" s="251">
        <f t="shared" si="18"/>
        <v>42500</v>
      </c>
      <c r="O56" s="251">
        <f t="shared" si="18"/>
        <v>42500</v>
      </c>
      <c r="P56" s="305">
        <f t="shared" si="14"/>
        <v>1</v>
      </c>
      <c r="Q56" s="251">
        <f aca="true" t="shared" si="19" ref="Q56:AA56">Q57+Q58</f>
        <v>0</v>
      </c>
      <c r="R56" s="251">
        <f t="shared" si="19"/>
        <v>0</v>
      </c>
      <c r="S56" s="251">
        <f t="shared" si="19"/>
        <v>0</v>
      </c>
      <c r="T56" s="251">
        <f>T57+T58</f>
        <v>0</v>
      </c>
      <c r="U56" s="251">
        <f>U57+U58</f>
        <v>0</v>
      </c>
      <c r="V56" s="251">
        <f>V57+V58</f>
        <v>0</v>
      </c>
      <c r="W56" s="251">
        <f>W57+W58</f>
        <v>0</v>
      </c>
      <c r="X56" s="251">
        <f>X57+X58</f>
        <v>0</v>
      </c>
      <c r="Y56" s="251">
        <f t="shared" si="19"/>
        <v>0</v>
      </c>
      <c r="Z56" s="251">
        <f t="shared" si="19"/>
        <v>0</v>
      </c>
      <c r="AA56" s="251">
        <f t="shared" si="19"/>
        <v>0</v>
      </c>
      <c r="AB56" s="305">
        <v>0</v>
      </c>
    </row>
    <row r="57" spans="1:28" ht="15" customHeight="1">
      <c r="A57" s="96"/>
      <c r="B57" s="113"/>
      <c r="C57" s="79" t="s">
        <v>24</v>
      </c>
      <c r="D57" s="111" t="s">
        <v>195</v>
      </c>
      <c r="E57" s="175">
        <v>8000</v>
      </c>
      <c r="F57" s="175">
        <v>0</v>
      </c>
      <c r="G57" s="175">
        <v>2000</v>
      </c>
      <c r="H57" s="175">
        <v>0</v>
      </c>
      <c r="I57" s="175">
        <v>3500</v>
      </c>
      <c r="J57" s="175">
        <v>0</v>
      </c>
      <c r="K57" s="175">
        <v>1700</v>
      </c>
      <c r="L57" s="175">
        <v>0</v>
      </c>
      <c r="M57" s="175">
        <v>-120</v>
      </c>
      <c r="N57" s="175">
        <f>SUM(E57:M57)</f>
        <v>15080</v>
      </c>
      <c r="O57" s="175">
        <v>15080</v>
      </c>
      <c r="P57" s="310">
        <f t="shared" si="14"/>
        <v>1</v>
      </c>
      <c r="Q57" s="175">
        <v>0</v>
      </c>
      <c r="R57" s="175">
        <v>0</v>
      </c>
      <c r="S57" s="175">
        <v>0</v>
      </c>
      <c r="T57" s="175">
        <v>0</v>
      </c>
      <c r="U57" s="175">
        <v>0</v>
      </c>
      <c r="V57" s="175">
        <v>0</v>
      </c>
      <c r="W57" s="175">
        <v>0</v>
      </c>
      <c r="X57" s="175">
        <v>0</v>
      </c>
      <c r="Y57" s="175">
        <v>0</v>
      </c>
      <c r="Z57" s="175">
        <f>SUM(Q57:Y57)</f>
        <v>0</v>
      </c>
      <c r="AA57" s="175">
        <v>0</v>
      </c>
      <c r="AB57" s="310">
        <v>0</v>
      </c>
    </row>
    <row r="58" spans="1:28" ht="15" customHeight="1">
      <c r="A58" s="96"/>
      <c r="B58" s="113"/>
      <c r="C58" s="79">
        <v>2</v>
      </c>
      <c r="D58" s="111" t="s">
        <v>311</v>
      </c>
      <c r="E58" s="175">
        <v>19000</v>
      </c>
      <c r="F58" s="175">
        <v>0</v>
      </c>
      <c r="G58" s="175">
        <v>6000</v>
      </c>
      <c r="H58" s="175">
        <v>0</v>
      </c>
      <c r="I58" s="175">
        <v>1500</v>
      </c>
      <c r="J58" s="175">
        <v>0</v>
      </c>
      <c r="K58" s="175">
        <v>800</v>
      </c>
      <c r="L58" s="175">
        <v>0</v>
      </c>
      <c r="M58" s="175">
        <v>120</v>
      </c>
      <c r="N58" s="175">
        <f>SUM(E58:M58)</f>
        <v>27420</v>
      </c>
      <c r="O58" s="175">
        <v>27420</v>
      </c>
      <c r="P58" s="310">
        <f t="shared" si="14"/>
        <v>1</v>
      </c>
      <c r="Q58" s="175">
        <v>0</v>
      </c>
      <c r="R58" s="175">
        <v>0</v>
      </c>
      <c r="S58" s="175">
        <v>0</v>
      </c>
      <c r="T58" s="175">
        <v>0</v>
      </c>
      <c r="U58" s="175">
        <v>0</v>
      </c>
      <c r="V58" s="175">
        <v>0</v>
      </c>
      <c r="W58" s="175">
        <v>0</v>
      </c>
      <c r="X58" s="175">
        <v>0</v>
      </c>
      <c r="Y58" s="175">
        <v>0</v>
      </c>
      <c r="Z58" s="175">
        <f>SUM(Q58:Y58)</f>
        <v>0</v>
      </c>
      <c r="AA58" s="175">
        <v>0</v>
      </c>
      <c r="AB58" s="310">
        <v>0</v>
      </c>
    </row>
    <row r="59" spans="1:26" ht="12.75">
      <c r="A59" s="10"/>
      <c r="B59" s="4"/>
      <c r="C59" s="2"/>
      <c r="D59" s="12"/>
      <c r="E59" s="31"/>
      <c r="F59" s="31"/>
      <c r="G59" s="31"/>
      <c r="H59" s="31"/>
      <c r="I59" s="31"/>
      <c r="J59" s="31"/>
      <c r="K59" s="31"/>
      <c r="L59" s="31"/>
      <c r="M59" s="31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5"/>
    </row>
    <row r="60" spans="1:26" ht="12.75">
      <c r="A60" s="10"/>
      <c r="B60" s="4"/>
      <c r="C60" s="2"/>
      <c r="D60" s="12"/>
      <c r="E60" s="31"/>
      <c r="F60" s="31"/>
      <c r="G60" s="31"/>
      <c r="H60" s="31"/>
      <c r="I60" s="31"/>
      <c r="J60" s="31"/>
      <c r="K60" s="31"/>
      <c r="L60" s="31"/>
      <c r="M60" s="31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5"/>
    </row>
    <row r="61" spans="1:26" ht="12.75">
      <c r="A61" s="10"/>
      <c r="B61" s="4"/>
      <c r="C61" s="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3"/>
      <c r="O61" s="134"/>
      <c r="P61" s="13"/>
      <c r="Q61" s="26"/>
      <c r="R61" s="26"/>
      <c r="S61" s="26"/>
      <c r="T61" s="26"/>
      <c r="U61" s="26"/>
      <c r="V61" s="26"/>
      <c r="W61" s="26"/>
      <c r="X61" s="26"/>
      <c r="Y61" s="26"/>
      <c r="Z61" s="22"/>
    </row>
    <row r="62" spans="1:26" ht="12.75">
      <c r="A62" s="10"/>
      <c r="B62" s="4"/>
      <c r="C62" s="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22"/>
    </row>
    <row r="63" spans="1:26" ht="12.75">
      <c r="A63" s="10"/>
      <c r="B63" s="4"/>
      <c r="C63" s="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22"/>
    </row>
    <row r="64" spans="1:26" ht="12.75">
      <c r="A64" s="10"/>
      <c r="B64" s="4"/>
      <c r="C64" s="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22"/>
    </row>
    <row r="65" spans="1:26" ht="12.75">
      <c r="A65" s="10"/>
      <c r="B65" s="4"/>
      <c r="C65" s="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22"/>
    </row>
    <row r="66" spans="1:26" ht="12.75">
      <c r="A66" s="10"/>
      <c r="B66" s="4"/>
      <c r="C66" s="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22"/>
    </row>
    <row r="67" spans="1:26" ht="12.75">
      <c r="A67" s="10"/>
      <c r="B67" s="4"/>
      <c r="C67" s="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22"/>
    </row>
    <row r="68" spans="1:26" ht="12.75">
      <c r="A68" s="10"/>
      <c r="B68" s="4"/>
      <c r="C68" s="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22"/>
    </row>
    <row r="69" spans="1:26" ht="12.75">
      <c r="A69" s="10"/>
      <c r="B69" s="4"/>
      <c r="C69" s="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22"/>
    </row>
    <row r="70" spans="1:26" ht="12.75">
      <c r="A70" s="10"/>
      <c r="B70" s="4"/>
      <c r="C70" s="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22"/>
    </row>
    <row r="71" spans="1:28" s="11" customFormat="1" ht="12.75">
      <c r="A71" s="10"/>
      <c r="B71" s="4"/>
      <c r="C71" s="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5"/>
      <c r="AB71" s="15"/>
    </row>
    <row r="72" spans="1:28" s="11" customFormat="1" ht="12.75">
      <c r="A72" s="10"/>
      <c r="B72" s="4"/>
      <c r="C72" s="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5"/>
      <c r="AB72" s="15"/>
    </row>
    <row r="73" spans="1:28" s="11" customFormat="1" ht="12.75">
      <c r="A73" s="10"/>
      <c r="B73" s="4"/>
      <c r="C73" s="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5"/>
      <c r="AB73" s="15"/>
    </row>
    <row r="74" spans="1:28" s="11" customFormat="1" ht="12.75">
      <c r="A74" s="10"/>
      <c r="B74" s="4"/>
      <c r="C74" s="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5"/>
      <c r="AB74" s="15"/>
    </row>
    <row r="75" spans="1:28" s="11" customFormat="1" ht="12.75">
      <c r="A75" s="10"/>
      <c r="B75" s="4"/>
      <c r="C75" s="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5"/>
      <c r="AB75" s="15"/>
    </row>
    <row r="76" spans="1:28" s="11" customFormat="1" ht="12.75">
      <c r="A76" s="10"/>
      <c r="B76" s="4"/>
      <c r="C76" s="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5"/>
      <c r="AB76" s="15"/>
    </row>
    <row r="77" spans="1:28" s="11" customFormat="1" ht="12.75">
      <c r="A77" s="10"/>
      <c r="B77" s="4"/>
      <c r="C77" s="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5"/>
      <c r="AB77" s="15"/>
    </row>
    <row r="78" spans="1:28" s="11" customFormat="1" ht="12.75">
      <c r="A78" s="10"/>
      <c r="B78" s="4"/>
      <c r="C78" s="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5"/>
      <c r="AB78" s="15"/>
    </row>
    <row r="81" ht="12.75">
      <c r="Z81" s="16"/>
    </row>
    <row r="82" ht="12.75">
      <c r="Z82" s="16"/>
    </row>
    <row r="83" spans="17:26" ht="12.75">
      <c r="Q83" s="3"/>
      <c r="R83" s="3"/>
      <c r="S83" s="3"/>
      <c r="T83" s="3"/>
      <c r="U83" s="3"/>
      <c r="V83" s="3"/>
      <c r="W83" s="3"/>
      <c r="X83" s="3"/>
      <c r="Y83" s="3"/>
      <c r="Z83" s="16"/>
    </row>
    <row r="84" spans="17:26" ht="12.75">
      <c r="Q84" s="3"/>
      <c r="R84" s="3"/>
      <c r="S84" s="3"/>
      <c r="T84" s="3"/>
      <c r="U84" s="3"/>
      <c r="V84" s="3"/>
      <c r="W84" s="3"/>
      <c r="X84" s="3"/>
      <c r="Y84" s="3"/>
      <c r="Z84" s="16"/>
    </row>
    <row r="87" spans="14:16" ht="12.75">
      <c r="N87" s="3"/>
      <c r="O87" s="3"/>
      <c r="P87" s="3"/>
    </row>
  </sheetData>
  <sheetProtection/>
  <mergeCells count="32">
    <mergeCell ref="A5:A6"/>
    <mergeCell ref="B5:B6"/>
    <mergeCell ref="W5:W6"/>
    <mergeCell ref="K5:K6"/>
    <mergeCell ref="G5:G6"/>
    <mergeCell ref="A3:AB3"/>
    <mergeCell ref="AA5:AA6"/>
    <mergeCell ref="AB5:AB6"/>
    <mergeCell ref="M5:M6"/>
    <mergeCell ref="Y5:Y6"/>
    <mergeCell ref="T5:T6"/>
    <mergeCell ref="V5:V6"/>
    <mergeCell ref="Q4:AB4"/>
    <mergeCell ref="U5:U6"/>
    <mergeCell ref="E4:P4"/>
    <mergeCell ref="C52:D52"/>
    <mergeCell ref="E5:E6"/>
    <mergeCell ref="H5:H6"/>
    <mergeCell ref="Q5:Q6"/>
    <mergeCell ref="D5:D6"/>
    <mergeCell ref="F5:F6"/>
    <mergeCell ref="J5:J6"/>
    <mergeCell ref="I5:I6"/>
    <mergeCell ref="L5:L6"/>
    <mergeCell ref="N5:N6"/>
    <mergeCell ref="C5:C6"/>
    <mergeCell ref="P5:P6"/>
    <mergeCell ref="X5:X6"/>
    <mergeCell ref="R5:R6"/>
    <mergeCell ref="Z5:Z6"/>
    <mergeCell ref="O5:O6"/>
    <mergeCell ref="S5:S6"/>
  </mergeCells>
  <printOptions horizontalCentered="1"/>
  <pageMargins left="0.7874015748031497" right="0.7874015748031497" top="0.984251968503937" bottom="0.8661417322834646" header="0.5118110236220472" footer="0.5118110236220472"/>
  <pageSetup firstPageNumber="10" useFirstPageNumber="1" fitToHeight="1" fitToWidth="1" horizontalDpi="600" verticalDpi="600" orientation="landscape" paperSize="9" scale="52" r:id="rId1"/>
  <rowBreaks count="1" manualBreakCount="1">
    <brk id="5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E73"/>
  <sheetViews>
    <sheetView view="pageBreakPreview" zoomScaleSheetLayoutView="100" zoomScalePageLayoutView="75" workbookViewId="0" topLeftCell="A1">
      <selection activeCell="AB39" sqref="AB39"/>
    </sheetView>
  </sheetViews>
  <sheetFormatPr defaultColWidth="9.140625" defaultRowHeight="12.75"/>
  <cols>
    <col min="1" max="1" width="4.28125" style="56" customWidth="1"/>
    <col min="2" max="2" width="9.7109375" style="57" customWidth="1"/>
    <col min="3" max="3" width="3.421875" style="57" customWidth="1"/>
    <col min="4" max="4" width="51.140625" style="57" customWidth="1"/>
    <col min="5" max="5" width="9.7109375" style="58" customWidth="1"/>
    <col min="6" max="12" width="10.140625" style="58" hidden="1" customWidth="1"/>
    <col min="13" max="13" width="9.8515625" style="58" hidden="1" customWidth="1"/>
    <col min="14" max="14" width="9.140625" style="57" customWidth="1"/>
    <col min="15" max="15" width="10.421875" style="57" customWidth="1"/>
    <col min="16" max="16" width="7.7109375" style="57" customWidth="1"/>
    <col min="17" max="17" width="10.00390625" style="57" customWidth="1"/>
    <col min="18" max="24" width="10.140625" style="57" hidden="1" customWidth="1"/>
    <col min="25" max="25" width="10.00390625" style="57" hidden="1" customWidth="1"/>
    <col min="26" max="26" width="10.28125" style="59" customWidth="1"/>
    <col min="27" max="27" width="9.8515625" style="57" customWidth="1"/>
    <col min="28" max="28" width="7.7109375" style="57" customWidth="1"/>
    <col min="29" max="16384" width="9.140625" style="57" customWidth="1"/>
  </cols>
  <sheetData>
    <row r="1" spans="1:26" ht="15" customHeight="1">
      <c r="A1" s="244" t="s">
        <v>358</v>
      </c>
      <c r="B1" s="246"/>
      <c r="C1" s="246"/>
      <c r="D1" s="246"/>
      <c r="E1" s="261"/>
      <c r="F1" s="261"/>
      <c r="G1" s="261"/>
      <c r="H1" s="261"/>
      <c r="I1" s="261"/>
      <c r="J1" s="261"/>
      <c r="K1" s="261"/>
      <c r="L1" s="261"/>
      <c r="M1" s="261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3"/>
    </row>
    <row r="2" spans="1:26" ht="15" customHeight="1">
      <c r="A2" s="244"/>
      <c r="B2" s="246"/>
      <c r="C2" s="246"/>
      <c r="D2" s="246"/>
      <c r="E2" s="261"/>
      <c r="F2" s="261"/>
      <c r="G2" s="261"/>
      <c r="H2" s="261"/>
      <c r="I2" s="261"/>
      <c r="J2" s="261"/>
      <c r="K2" s="261"/>
      <c r="L2" s="261"/>
      <c r="M2" s="261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3"/>
    </row>
    <row r="3" spans="1:28" ht="15" customHeight="1">
      <c r="A3" s="344" t="s">
        <v>409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6"/>
      <c r="AB3" s="347"/>
    </row>
    <row r="4" spans="1:28" ht="15.75" customHeight="1">
      <c r="A4" s="298"/>
      <c r="B4" s="299"/>
      <c r="C4" s="299"/>
      <c r="D4" s="300"/>
      <c r="E4" s="350" t="s">
        <v>30</v>
      </c>
      <c r="F4" s="351"/>
      <c r="G4" s="351"/>
      <c r="H4" s="351"/>
      <c r="I4" s="351"/>
      <c r="J4" s="351"/>
      <c r="K4" s="351"/>
      <c r="L4" s="351"/>
      <c r="M4" s="351"/>
      <c r="N4" s="352"/>
      <c r="O4" s="352"/>
      <c r="P4" s="353"/>
      <c r="Q4" s="358" t="s">
        <v>29</v>
      </c>
      <c r="R4" s="359"/>
      <c r="S4" s="359"/>
      <c r="T4" s="359"/>
      <c r="U4" s="359"/>
      <c r="V4" s="359"/>
      <c r="W4" s="359"/>
      <c r="X4" s="359"/>
      <c r="Y4" s="359"/>
      <c r="Z4" s="360"/>
      <c r="AA4" s="361"/>
      <c r="AB4" s="362"/>
    </row>
    <row r="5" spans="1:28" ht="27.75" customHeight="1">
      <c r="A5" s="363" t="s">
        <v>193</v>
      </c>
      <c r="B5" s="354" t="s">
        <v>161</v>
      </c>
      <c r="C5" s="374"/>
      <c r="D5" s="357" t="s">
        <v>162</v>
      </c>
      <c r="E5" s="343" t="s">
        <v>368</v>
      </c>
      <c r="F5" s="343" t="s">
        <v>421</v>
      </c>
      <c r="G5" s="343" t="s">
        <v>402</v>
      </c>
      <c r="H5" s="343" t="s">
        <v>430</v>
      </c>
      <c r="I5" s="343" t="s">
        <v>439</v>
      </c>
      <c r="J5" s="343" t="s">
        <v>447</v>
      </c>
      <c r="K5" s="343" t="s">
        <v>456</v>
      </c>
      <c r="L5" s="343" t="s">
        <v>462</v>
      </c>
      <c r="M5" s="343" t="s">
        <v>466</v>
      </c>
      <c r="N5" s="343" t="s">
        <v>369</v>
      </c>
      <c r="O5" s="348" t="s">
        <v>452</v>
      </c>
      <c r="P5" s="348" t="s">
        <v>379</v>
      </c>
      <c r="Q5" s="343" t="s">
        <v>368</v>
      </c>
      <c r="R5" s="343" t="s">
        <v>421</v>
      </c>
      <c r="S5" s="343" t="s">
        <v>402</v>
      </c>
      <c r="T5" s="343" t="s">
        <v>430</v>
      </c>
      <c r="U5" s="343" t="s">
        <v>439</v>
      </c>
      <c r="V5" s="343" t="s">
        <v>447</v>
      </c>
      <c r="W5" s="343" t="s">
        <v>456</v>
      </c>
      <c r="X5" s="343" t="s">
        <v>462</v>
      </c>
      <c r="Y5" s="343" t="s">
        <v>466</v>
      </c>
      <c r="Z5" s="343" t="s">
        <v>369</v>
      </c>
      <c r="AA5" s="348" t="s">
        <v>452</v>
      </c>
      <c r="AB5" s="348" t="s">
        <v>379</v>
      </c>
    </row>
    <row r="6" spans="1:28" ht="27.75" customHeight="1">
      <c r="A6" s="364"/>
      <c r="B6" s="354"/>
      <c r="C6" s="374"/>
      <c r="D6" s="357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9"/>
      <c r="P6" s="349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9"/>
      <c r="AB6" s="349"/>
    </row>
    <row r="7" spans="1:28" ht="15" customHeight="1">
      <c r="A7" s="97" t="s">
        <v>363</v>
      </c>
      <c r="B7" s="98"/>
      <c r="C7" s="264"/>
      <c r="D7" s="215"/>
      <c r="E7" s="245">
        <f aca="true" t="shared" si="0" ref="E7:O7">E8+E45+E49+E52+E53</f>
        <v>709203</v>
      </c>
      <c r="F7" s="245">
        <f t="shared" si="0"/>
        <v>1675</v>
      </c>
      <c r="G7" s="245">
        <f t="shared" si="0"/>
        <v>-400</v>
      </c>
      <c r="H7" s="245">
        <f>H8+H45+H49+H52+H53</f>
        <v>0</v>
      </c>
      <c r="I7" s="245">
        <f>I8+I45+I49+I52+I53</f>
        <v>7227</v>
      </c>
      <c r="J7" s="245">
        <f>J8+J45+J49+J52+J53</f>
        <v>-2977</v>
      </c>
      <c r="K7" s="245">
        <f>K8+K45+K49+K52+K53</f>
        <v>4273</v>
      </c>
      <c r="L7" s="245">
        <f>L8+L45+L49+L52+L53</f>
        <v>0</v>
      </c>
      <c r="M7" s="245">
        <f t="shared" si="0"/>
        <v>0</v>
      </c>
      <c r="N7" s="245">
        <f t="shared" si="0"/>
        <v>719001</v>
      </c>
      <c r="O7" s="245">
        <f t="shared" si="0"/>
        <v>656684</v>
      </c>
      <c r="P7" s="309">
        <f>SUM(O7/N7)</f>
        <v>0.9133283542025672</v>
      </c>
      <c r="Q7" s="245">
        <f aca="true" t="shared" si="1" ref="Q7:AA7">Q8+Q45+Q49+Q52+Q53</f>
        <v>35000</v>
      </c>
      <c r="R7" s="245">
        <f t="shared" si="1"/>
        <v>0</v>
      </c>
      <c r="S7" s="245">
        <f t="shared" si="1"/>
        <v>0</v>
      </c>
      <c r="T7" s="245">
        <f>T8+T45+T49+T52+T53</f>
        <v>0</v>
      </c>
      <c r="U7" s="245">
        <f>U8+U45+U49+U52+U53</f>
        <v>0</v>
      </c>
      <c r="V7" s="245">
        <f>V8+V45+V49+V52+V53</f>
        <v>0</v>
      </c>
      <c r="W7" s="245">
        <f>W8+W45+W49+W52+W53</f>
        <v>17</v>
      </c>
      <c r="X7" s="245">
        <f>X8+X45+X49+X52+X53</f>
        <v>0</v>
      </c>
      <c r="Y7" s="245">
        <f t="shared" si="1"/>
        <v>0</v>
      </c>
      <c r="Z7" s="245">
        <f t="shared" si="1"/>
        <v>35017</v>
      </c>
      <c r="AA7" s="245">
        <f t="shared" si="1"/>
        <v>15968</v>
      </c>
      <c r="AB7" s="309">
        <f>SUM(AA7/Z7)</f>
        <v>0.4560070822743239</v>
      </c>
    </row>
    <row r="8" spans="1:28" ht="15" customHeight="1">
      <c r="A8" s="218">
        <v>1</v>
      </c>
      <c r="B8" s="219" t="s">
        <v>10</v>
      </c>
      <c r="C8" s="265"/>
      <c r="D8" s="220"/>
      <c r="E8" s="266">
        <f aca="true" t="shared" si="2" ref="E8:O8">E9+E43</f>
        <v>707420</v>
      </c>
      <c r="F8" s="266">
        <f t="shared" si="2"/>
        <v>1675</v>
      </c>
      <c r="G8" s="266">
        <f t="shared" si="2"/>
        <v>-400</v>
      </c>
      <c r="H8" s="266">
        <f>H9+H43</f>
        <v>0</v>
      </c>
      <c r="I8" s="266">
        <f>I9+I43</f>
        <v>7227</v>
      </c>
      <c r="J8" s="266">
        <f>J9+J43</f>
        <v>-2977</v>
      </c>
      <c r="K8" s="266">
        <f>K9+K43</f>
        <v>4423</v>
      </c>
      <c r="L8" s="266">
        <f>L9+L43</f>
        <v>0</v>
      </c>
      <c r="M8" s="266">
        <f t="shared" si="2"/>
        <v>0</v>
      </c>
      <c r="N8" s="266">
        <f t="shared" si="2"/>
        <v>717368</v>
      </c>
      <c r="O8" s="266">
        <f t="shared" si="2"/>
        <v>655051</v>
      </c>
      <c r="P8" s="304">
        <f>SUM(O8/N8)</f>
        <v>0.913131056863423</v>
      </c>
      <c r="Q8" s="266">
        <f aca="true" t="shared" si="3" ref="Q8:AA8">Q9+Q43</f>
        <v>35000</v>
      </c>
      <c r="R8" s="266">
        <f t="shared" si="3"/>
        <v>0</v>
      </c>
      <c r="S8" s="266">
        <f t="shared" si="3"/>
        <v>0</v>
      </c>
      <c r="T8" s="266">
        <f>T9+T43</f>
        <v>0</v>
      </c>
      <c r="U8" s="266">
        <f>U9+U43</f>
        <v>0</v>
      </c>
      <c r="V8" s="266">
        <f>V9+V43</f>
        <v>0</v>
      </c>
      <c r="W8" s="266">
        <f>W9+W43</f>
        <v>17</v>
      </c>
      <c r="X8" s="266">
        <f>X9+X43</f>
        <v>0</v>
      </c>
      <c r="Y8" s="266">
        <f t="shared" si="3"/>
        <v>0</v>
      </c>
      <c r="Z8" s="266">
        <f t="shared" si="3"/>
        <v>35017</v>
      </c>
      <c r="AA8" s="266">
        <f t="shared" si="3"/>
        <v>15968</v>
      </c>
      <c r="AB8" s="304">
        <f>SUM(AA8/Z8)</f>
        <v>0.4560070822743239</v>
      </c>
    </row>
    <row r="9" spans="1:28" ht="15" customHeight="1">
      <c r="A9" s="222" t="s">
        <v>248</v>
      </c>
      <c r="B9" s="223" t="s">
        <v>245</v>
      </c>
      <c r="C9" s="365" t="s">
        <v>246</v>
      </c>
      <c r="D9" s="366"/>
      <c r="E9" s="121">
        <f aca="true" t="shared" si="4" ref="E9:O9">SUM(E10:E42)</f>
        <v>706809</v>
      </c>
      <c r="F9" s="121">
        <f t="shared" si="4"/>
        <v>1675</v>
      </c>
      <c r="G9" s="121">
        <f t="shared" si="4"/>
        <v>-400</v>
      </c>
      <c r="H9" s="121">
        <f>SUM(H10:H42)</f>
        <v>0</v>
      </c>
      <c r="I9" s="121">
        <f>SUM(I10:I42)</f>
        <v>7227</v>
      </c>
      <c r="J9" s="121">
        <f>SUM(J10:J42)</f>
        <v>-2977</v>
      </c>
      <c r="K9" s="121">
        <f>SUM(K10:K42)</f>
        <v>4234</v>
      </c>
      <c r="L9" s="121">
        <f>SUM(L10:L42)</f>
        <v>0</v>
      </c>
      <c r="M9" s="121">
        <f t="shared" si="4"/>
        <v>0</v>
      </c>
      <c r="N9" s="121">
        <f t="shared" si="4"/>
        <v>716568</v>
      </c>
      <c r="O9" s="121">
        <f t="shared" si="4"/>
        <v>654343</v>
      </c>
      <c r="P9" s="305">
        <f>SUM(O9/N9)</f>
        <v>0.9131624632972726</v>
      </c>
      <c r="Q9" s="121">
        <f aca="true" t="shared" si="5" ref="Q9:AA9">SUM(Q10:Q42)</f>
        <v>35000</v>
      </c>
      <c r="R9" s="121">
        <f t="shared" si="5"/>
        <v>0</v>
      </c>
      <c r="S9" s="121">
        <f t="shared" si="5"/>
        <v>0</v>
      </c>
      <c r="T9" s="121">
        <f>SUM(T10:T42)</f>
        <v>0</v>
      </c>
      <c r="U9" s="121">
        <f>SUM(U10:U42)</f>
        <v>0</v>
      </c>
      <c r="V9" s="121">
        <f>SUM(V10:V42)</f>
        <v>0</v>
      </c>
      <c r="W9" s="121">
        <f>SUM(W10:W42)</f>
        <v>17</v>
      </c>
      <c r="X9" s="121">
        <f>SUM(X10:X42)</f>
        <v>0</v>
      </c>
      <c r="Y9" s="121">
        <f t="shared" si="5"/>
        <v>0</v>
      </c>
      <c r="Z9" s="121">
        <f t="shared" si="5"/>
        <v>35017</v>
      </c>
      <c r="AA9" s="121">
        <f t="shared" si="5"/>
        <v>15968</v>
      </c>
      <c r="AB9" s="305">
        <f>SUM(AA9/Z9)</f>
        <v>0.4560070822743239</v>
      </c>
    </row>
    <row r="10" spans="1:28" ht="15" customHeight="1">
      <c r="A10" s="228"/>
      <c r="B10" s="224"/>
      <c r="C10" s="369" t="s">
        <v>24</v>
      </c>
      <c r="D10" s="128" t="s">
        <v>328</v>
      </c>
      <c r="E10" s="101">
        <v>46620</v>
      </c>
      <c r="F10" s="101">
        <v>0</v>
      </c>
      <c r="G10" s="101">
        <v>0</v>
      </c>
      <c r="H10" s="101">
        <v>0</v>
      </c>
      <c r="I10" s="101">
        <v>0</v>
      </c>
      <c r="J10" s="101">
        <v>0</v>
      </c>
      <c r="K10" s="101">
        <v>0</v>
      </c>
      <c r="L10" s="101">
        <v>0</v>
      </c>
      <c r="M10" s="101">
        <v>0</v>
      </c>
      <c r="N10" s="101">
        <f aca="true" t="shared" si="6" ref="N10:N42">SUM(E10:M10)</f>
        <v>46620</v>
      </c>
      <c r="O10" s="101">
        <v>46412</v>
      </c>
      <c r="P10" s="310">
        <f aca="true" t="shared" si="7" ref="P10:P42">SUM(O10/N10)</f>
        <v>0.9955383955383955</v>
      </c>
      <c r="Q10" s="133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v>0</v>
      </c>
      <c r="W10" s="101">
        <v>0</v>
      </c>
      <c r="X10" s="101">
        <v>0</v>
      </c>
      <c r="Y10" s="101">
        <v>0</v>
      </c>
      <c r="Z10" s="101">
        <f aca="true" t="shared" si="8" ref="Z10:Z42">SUM(Q10:Y10)</f>
        <v>0</v>
      </c>
      <c r="AA10" s="133">
        <v>0</v>
      </c>
      <c r="AB10" s="310">
        <v>0</v>
      </c>
    </row>
    <row r="11" spans="1:28" ht="15" customHeight="1">
      <c r="A11" s="228"/>
      <c r="B11" s="224"/>
      <c r="C11" s="370"/>
      <c r="D11" s="128" t="s">
        <v>329</v>
      </c>
      <c r="E11" s="101">
        <v>311342</v>
      </c>
      <c r="F11" s="101">
        <v>-4270</v>
      </c>
      <c r="G11" s="101">
        <v>-1500</v>
      </c>
      <c r="H11" s="101">
        <v>0</v>
      </c>
      <c r="I11" s="101">
        <v>-6269</v>
      </c>
      <c r="J11" s="101">
        <v>0</v>
      </c>
      <c r="K11" s="101">
        <v>0</v>
      </c>
      <c r="L11" s="101">
        <v>0</v>
      </c>
      <c r="M11" s="101">
        <v>0</v>
      </c>
      <c r="N11" s="101">
        <f t="shared" si="6"/>
        <v>299303</v>
      </c>
      <c r="O11" s="101">
        <v>280152</v>
      </c>
      <c r="P11" s="310">
        <f t="shared" si="7"/>
        <v>0.9360146740928089</v>
      </c>
      <c r="Q11" s="133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v>0</v>
      </c>
      <c r="W11" s="101">
        <v>0</v>
      </c>
      <c r="X11" s="101">
        <v>0</v>
      </c>
      <c r="Y11" s="101">
        <v>0</v>
      </c>
      <c r="Z11" s="101">
        <f t="shared" si="8"/>
        <v>0</v>
      </c>
      <c r="AA11" s="133">
        <v>0</v>
      </c>
      <c r="AB11" s="310">
        <v>0</v>
      </c>
    </row>
    <row r="12" spans="1:28" ht="15" customHeight="1">
      <c r="A12" s="228"/>
      <c r="B12" s="224"/>
      <c r="C12" s="169" t="s">
        <v>25</v>
      </c>
      <c r="D12" s="127" t="s">
        <v>163</v>
      </c>
      <c r="E12" s="101">
        <v>131500</v>
      </c>
      <c r="F12" s="101">
        <v>0</v>
      </c>
      <c r="G12" s="101">
        <v>-1000</v>
      </c>
      <c r="H12" s="101">
        <v>0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101">
        <f t="shared" si="6"/>
        <v>130500</v>
      </c>
      <c r="O12" s="101">
        <v>121475</v>
      </c>
      <c r="P12" s="310">
        <f t="shared" si="7"/>
        <v>0.9308429118773947</v>
      </c>
      <c r="Q12" s="133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1">
        <f t="shared" si="8"/>
        <v>0</v>
      </c>
      <c r="AA12" s="133">
        <v>0</v>
      </c>
      <c r="AB12" s="310">
        <v>0</v>
      </c>
    </row>
    <row r="13" spans="1:28" ht="15" customHeight="1">
      <c r="A13" s="228"/>
      <c r="B13" s="224"/>
      <c r="C13" s="169" t="s">
        <v>26</v>
      </c>
      <c r="D13" s="127" t="s">
        <v>332</v>
      </c>
      <c r="E13" s="101">
        <v>280</v>
      </c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1">
        <f t="shared" si="6"/>
        <v>280</v>
      </c>
      <c r="O13" s="101">
        <v>264</v>
      </c>
      <c r="P13" s="310">
        <f t="shared" si="7"/>
        <v>0.9428571428571428</v>
      </c>
      <c r="Q13" s="133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v>0</v>
      </c>
      <c r="W13" s="101">
        <v>0</v>
      </c>
      <c r="X13" s="101">
        <v>0</v>
      </c>
      <c r="Y13" s="101">
        <v>0</v>
      </c>
      <c r="Z13" s="101">
        <f t="shared" si="8"/>
        <v>0</v>
      </c>
      <c r="AA13" s="133">
        <v>0</v>
      </c>
      <c r="AB13" s="310">
        <v>0</v>
      </c>
    </row>
    <row r="14" spans="1:28" ht="15" customHeight="1">
      <c r="A14" s="228"/>
      <c r="B14" s="224"/>
      <c r="C14" s="169" t="s">
        <v>27</v>
      </c>
      <c r="D14" s="127" t="s">
        <v>16</v>
      </c>
      <c r="E14" s="101">
        <v>46200</v>
      </c>
      <c r="F14" s="101">
        <v>0</v>
      </c>
      <c r="G14" s="101">
        <v>0</v>
      </c>
      <c r="H14" s="101">
        <v>0</v>
      </c>
      <c r="I14" s="101">
        <v>0</v>
      </c>
      <c r="J14" s="101">
        <v>-1000</v>
      </c>
      <c r="K14" s="101">
        <v>0</v>
      </c>
      <c r="L14" s="101">
        <v>0</v>
      </c>
      <c r="M14" s="101">
        <v>0</v>
      </c>
      <c r="N14" s="101">
        <f t="shared" si="6"/>
        <v>45200</v>
      </c>
      <c r="O14" s="101">
        <v>37513</v>
      </c>
      <c r="P14" s="310">
        <f t="shared" si="7"/>
        <v>0.8299336283185841</v>
      </c>
      <c r="Q14" s="133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v>0</v>
      </c>
      <c r="W14" s="101">
        <v>0</v>
      </c>
      <c r="X14" s="101">
        <v>0</v>
      </c>
      <c r="Y14" s="101">
        <v>0</v>
      </c>
      <c r="Z14" s="101">
        <f t="shared" si="8"/>
        <v>0</v>
      </c>
      <c r="AA14" s="133">
        <v>0</v>
      </c>
      <c r="AB14" s="310">
        <v>0</v>
      </c>
    </row>
    <row r="15" spans="1:28" ht="15" customHeight="1">
      <c r="A15" s="228"/>
      <c r="B15" s="224"/>
      <c r="C15" s="169" t="s">
        <v>28</v>
      </c>
      <c r="D15" s="127" t="s">
        <v>13</v>
      </c>
      <c r="E15" s="101">
        <v>14400</v>
      </c>
      <c r="F15" s="101">
        <v>0</v>
      </c>
      <c r="G15" s="101">
        <v>-2400</v>
      </c>
      <c r="H15" s="101">
        <v>0</v>
      </c>
      <c r="I15" s="101">
        <v>0</v>
      </c>
      <c r="J15" s="101">
        <v>0</v>
      </c>
      <c r="K15" s="101">
        <v>2200</v>
      </c>
      <c r="L15" s="101">
        <v>0</v>
      </c>
      <c r="M15" s="101">
        <v>0</v>
      </c>
      <c r="N15" s="101">
        <f t="shared" si="6"/>
        <v>14200</v>
      </c>
      <c r="O15" s="101">
        <v>13337</v>
      </c>
      <c r="P15" s="310">
        <f t="shared" si="7"/>
        <v>0.9392253521126761</v>
      </c>
      <c r="Q15" s="133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v>0</v>
      </c>
      <c r="W15" s="101">
        <v>0</v>
      </c>
      <c r="X15" s="101">
        <v>0</v>
      </c>
      <c r="Y15" s="101">
        <v>0</v>
      </c>
      <c r="Z15" s="101">
        <f t="shared" si="8"/>
        <v>0</v>
      </c>
      <c r="AA15" s="133">
        <v>0</v>
      </c>
      <c r="AB15" s="310">
        <v>0</v>
      </c>
    </row>
    <row r="16" spans="1:28" ht="15" customHeight="1">
      <c r="A16" s="228"/>
      <c r="B16" s="224"/>
      <c r="C16" s="217">
        <v>6</v>
      </c>
      <c r="D16" s="129" t="s">
        <v>330</v>
      </c>
      <c r="E16" s="101">
        <v>2500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800</v>
      </c>
      <c r="L16" s="101">
        <v>0</v>
      </c>
      <c r="M16" s="101">
        <v>0</v>
      </c>
      <c r="N16" s="101">
        <f t="shared" si="6"/>
        <v>3300</v>
      </c>
      <c r="O16" s="101">
        <v>3133</v>
      </c>
      <c r="P16" s="310">
        <f t="shared" si="7"/>
        <v>0.9493939393939393</v>
      </c>
      <c r="Q16" s="133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v>0</v>
      </c>
      <c r="W16" s="101">
        <v>0</v>
      </c>
      <c r="X16" s="101">
        <v>0</v>
      </c>
      <c r="Y16" s="101">
        <v>0</v>
      </c>
      <c r="Z16" s="101">
        <f t="shared" si="8"/>
        <v>0</v>
      </c>
      <c r="AA16" s="133">
        <v>0</v>
      </c>
      <c r="AB16" s="310">
        <v>0</v>
      </c>
    </row>
    <row r="17" spans="1:28" ht="15" customHeight="1">
      <c r="A17" s="267"/>
      <c r="B17" s="268"/>
      <c r="C17" s="292" t="s">
        <v>41</v>
      </c>
      <c r="D17" s="128" t="s">
        <v>81</v>
      </c>
      <c r="E17" s="101">
        <v>4577</v>
      </c>
      <c r="F17" s="101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101">
        <f t="shared" si="6"/>
        <v>4577</v>
      </c>
      <c r="O17" s="101">
        <v>3155</v>
      </c>
      <c r="P17" s="310">
        <f t="shared" si="7"/>
        <v>0.689316145947127</v>
      </c>
      <c r="Q17" s="133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v>0</v>
      </c>
      <c r="W17" s="101">
        <v>0</v>
      </c>
      <c r="X17" s="101">
        <v>0</v>
      </c>
      <c r="Y17" s="101">
        <v>0</v>
      </c>
      <c r="Z17" s="101">
        <f t="shared" si="8"/>
        <v>0</v>
      </c>
      <c r="AA17" s="133">
        <v>0</v>
      </c>
      <c r="AB17" s="310">
        <v>0</v>
      </c>
    </row>
    <row r="18" spans="1:28" ht="15" customHeight="1">
      <c r="A18" s="228"/>
      <c r="B18" s="224"/>
      <c r="C18" s="169" t="s">
        <v>42</v>
      </c>
      <c r="D18" s="127" t="s">
        <v>174</v>
      </c>
      <c r="E18" s="101">
        <v>1500</v>
      </c>
      <c r="F18" s="101">
        <v>0</v>
      </c>
      <c r="G18" s="101">
        <v>4500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f t="shared" si="6"/>
        <v>6000</v>
      </c>
      <c r="O18" s="101">
        <v>5805</v>
      </c>
      <c r="P18" s="310">
        <f t="shared" si="7"/>
        <v>0.9675</v>
      </c>
      <c r="Q18" s="133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01">
        <v>0</v>
      </c>
      <c r="X18" s="101">
        <v>0</v>
      </c>
      <c r="Y18" s="101">
        <v>0</v>
      </c>
      <c r="Z18" s="101">
        <f t="shared" si="8"/>
        <v>0</v>
      </c>
      <c r="AA18" s="133">
        <v>0</v>
      </c>
      <c r="AB18" s="310">
        <v>0</v>
      </c>
    </row>
    <row r="19" spans="1:28" ht="15" customHeight="1">
      <c r="A19" s="228"/>
      <c r="B19" s="224"/>
      <c r="C19" s="169" t="s">
        <v>49</v>
      </c>
      <c r="D19" s="128" t="s">
        <v>196</v>
      </c>
      <c r="E19" s="101">
        <v>3000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101">
        <f t="shared" si="6"/>
        <v>3000</v>
      </c>
      <c r="O19" s="101">
        <v>1184</v>
      </c>
      <c r="P19" s="310">
        <f t="shared" si="7"/>
        <v>0.39466666666666667</v>
      </c>
      <c r="Q19" s="133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v>0</v>
      </c>
      <c r="W19" s="101">
        <v>0</v>
      </c>
      <c r="X19" s="101">
        <v>0</v>
      </c>
      <c r="Y19" s="101">
        <v>0</v>
      </c>
      <c r="Z19" s="101">
        <f t="shared" si="8"/>
        <v>0</v>
      </c>
      <c r="AA19" s="133">
        <v>0</v>
      </c>
      <c r="AB19" s="310">
        <v>0</v>
      </c>
    </row>
    <row r="20" spans="1:28" ht="15" customHeight="1">
      <c r="A20" s="228"/>
      <c r="B20" s="224"/>
      <c r="C20" s="169" t="s">
        <v>50</v>
      </c>
      <c r="D20" s="127" t="s">
        <v>44</v>
      </c>
      <c r="E20" s="101">
        <v>4630</v>
      </c>
      <c r="F20" s="101"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101">
        <f t="shared" si="6"/>
        <v>4630</v>
      </c>
      <c r="O20" s="101">
        <v>4342</v>
      </c>
      <c r="P20" s="310">
        <f t="shared" si="7"/>
        <v>0.9377969762419006</v>
      </c>
      <c r="Q20" s="133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v>0</v>
      </c>
      <c r="W20" s="101">
        <v>0</v>
      </c>
      <c r="X20" s="101">
        <v>0</v>
      </c>
      <c r="Y20" s="101">
        <v>0</v>
      </c>
      <c r="Z20" s="101">
        <f t="shared" si="8"/>
        <v>0</v>
      </c>
      <c r="AA20" s="133">
        <v>0</v>
      </c>
      <c r="AB20" s="310">
        <v>0</v>
      </c>
    </row>
    <row r="21" spans="1:28" ht="15" customHeight="1">
      <c r="A21" s="267"/>
      <c r="B21" s="268"/>
      <c r="C21" s="292" t="s">
        <v>51</v>
      </c>
      <c r="D21" s="128" t="s">
        <v>18</v>
      </c>
      <c r="E21" s="101">
        <v>12840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-3100</v>
      </c>
      <c r="L21" s="101">
        <v>0</v>
      </c>
      <c r="M21" s="101">
        <v>0</v>
      </c>
      <c r="N21" s="101">
        <f t="shared" si="6"/>
        <v>9740</v>
      </c>
      <c r="O21" s="101">
        <v>8530</v>
      </c>
      <c r="P21" s="310">
        <f t="shared" si="7"/>
        <v>0.8757700205338809</v>
      </c>
      <c r="Q21" s="133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v>0</v>
      </c>
      <c r="W21" s="101">
        <v>0</v>
      </c>
      <c r="X21" s="101">
        <v>0</v>
      </c>
      <c r="Y21" s="101">
        <v>0</v>
      </c>
      <c r="Z21" s="101">
        <f t="shared" si="8"/>
        <v>0</v>
      </c>
      <c r="AA21" s="133">
        <v>0</v>
      </c>
      <c r="AB21" s="310">
        <v>0</v>
      </c>
    </row>
    <row r="22" spans="1:28" ht="15" customHeight="1">
      <c r="A22" s="228"/>
      <c r="B22" s="224"/>
      <c r="C22" s="222" t="s">
        <v>52</v>
      </c>
      <c r="D22" s="127" t="s">
        <v>175</v>
      </c>
      <c r="E22" s="101">
        <v>43096</v>
      </c>
      <c r="F22" s="101">
        <v>0</v>
      </c>
      <c r="G22" s="101">
        <v>0</v>
      </c>
      <c r="H22" s="101">
        <v>0</v>
      </c>
      <c r="I22" s="101">
        <v>0</v>
      </c>
      <c r="J22" s="101">
        <v>-500</v>
      </c>
      <c r="K22" s="101">
        <v>0</v>
      </c>
      <c r="L22" s="101">
        <v>0</v>
      </c>
      <c r="M22" s="101">
        <v>0</v>
      </c>
      <c r="N22" s="101">
        <f t="shared" si="6"/>
        <v>42596</v>
      </c>
      <c r="O22" s="101">
        <v>40867</v>
      </c>
      <c r="P22" s="310">
        <f t="shared" si="7"/>
        <v>0.9594093342097849</v>
      </c>
      <c r="Q22" s="133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v>0</v>
      </c>
      <c r="W22" s="101">
        <v>0</v>
      </c>
      <c r="X22" s="101">
        <v>0</v>
      </c>
      <c r="Y22" s="101">
        <v>0</v>
      </c>
      <c r="Z22" s="101">
        <f t="shared" si="8"/>
        <v>0</v>
      </c>
      <c r="AA22" s="133">
        <v>0</v>
      </c>
      <c r="AB22" s="310">
        <v>0</v>
      </c>
    </row>
    <row r="23" spans="1:28" ht="15" customHeight="1">
      <c r="A23" s="228"/>
      <c r="B23" s="224"/>
      <c r="C23" s="222" t="s">
        <v>140</v>
      </c>
      <c r="D23" s="127" t="s">
        <v>203</v>
      </c>
      <c r="E23" s="122">
        <v>15062</v>
      </c>
      <c r="F23" s="101">
        <v>0</v>
      </c>
      <c r="G23" s="101">
        <v>0</v>
      </c>
      <c r="H23" s="101">
        <v>0</v>
      </c>
      <c r="I23" s="101">
        <v>0</v>
      </c>
      <c r="J23" s="101">
        <v>-500</v>
      </c>
      <c r="K23" s="101">
        <v>0</v>
      </c>
      <c r="L23" s="101">
        <v>0</v>
      </c>
      <c r="M23" s="101">
        <v>0</v>
      </c>
      <c r="N23" s="101">
        <f t="shared" si="6"/>
        <v>14562</v>
      </c>
      <c r="O23" s="101">
        <v>14157</v>
      </c>
      <c r="P23" s="310">
        <f t="shared" si="7"/>
        <v>0.9721878862793573</v>
      </c>
      <c r="Q23" s="133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v>0</v>
      </c>
      <c r="W23" s="101">
        <v>0</v>
      </c>
      <c r="X23" s="101">
        <v>0</v>
      </c>
      <c r="Y23" s="101">
        <v>0</v>
      </c>
      <c r="Z23" s="101">
        <f t="shared" si="8"/>
        <v>0</v>
      </c>
      <c r="AA23" s="133">
        <v>0</v>
      </c>
      <c r="AB23" s="310">
        <v>0</v>
      </c>
    </row>
    <row r="24" spans="1:28" ht="15" customHeight="1">
      <c r="A24" s="228"/>
      <c r="B24" s="224"/>
      <c r="C24" s="222" t="s">
        <v>52</v>
      </c>
      <c r="D24" s="127" t="s">
        <v>449</v>
      </c>
      <c r="E24" s="122">
        <v>0</v>
      </c>
      <c r="F24" s="101">
        <v>0</v>
      </c>
      <c r="G24" s="101">
        <v>0</v>
      </c>
      <c r="H24" s="101">
        <v>0</v>
      </c>
      <c r="I24" s="101">
        <v>0</v>
      </c>
      <c r="J24" s="101">
        <v>1500</v>
      </c>
      <c r="K24" s="101">
        <v>-1500</v>
      </c>
      <c r="L24" s="101">
        <v>0</v>
      </c>
      <c r="M24" s="101">
        <v>0</v>
      </c>
      <c r="N24" s="101">
        <f t="shared" si="6"/>
        <v>0</v>
      </c>
      <c r="O24" s="101">
        <v>0</v>
      </c>
      <c r="P24" s="310">
        <v>0</v>
      </c>
      <c r="Q24" s="133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v>0</v>
      </c>
      <c r="W24" s="101">
        <v>0</v>
      </c>
      <c r="X24" s="101">
        <v>0</v>
      </c>
      <c r="Y24" s="101">
        <v>0</v>
      </c>
      <c r="Z24" s="101">
        <f t="shared" si="8"/>
        <v>0</v>
      </c>
      <c r="AA24" s="133">
        <v>0</v>
      </c>
      <c r="AB24" s="310">
        <v>0</v>
      </c>
    </row>
    <row r="25" spans="1:28" ht="15" customHeight="1">
      <c r="A25" s="228"/>
      <c r="B25" s="224"/>
      <c r="C25" s="222" t="s">
        <v>53</v>
      </c>
      <c r="D25" s="127" t="s">
        <v>14</v>
      </c>
      <c r="E25" s="101">
        <v>1050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-250</v>
      </c>
      <c r="L25" s="101">
        <v>0</v>
      </c>
      <c r="M25" s="101">
        <v>0</v>
      </c>
      <c r="N25" s="101">
        <f t="shared" si="6"/>
        <v>800</v>
      </c>
      <c r="O25" s="101">
        <v>704</v>
      </c>
      <c r="P25" s="310">
        <f t="shared" si="7"/>
        <v>0.88</v>
      </c>
      <c r="Q25" s="133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v>0</v>
      </c>
      <c r="W25" s="101">
        <v>0</v>
      </c>
      <c r="X25" s="101">
        <v>0</v>
      </c>
      <c r="Y25" s="101">
        <v>0</v>
      </c>
      <c r="Z25" s="101">
        <f t="shared" si="8"/>
        <v>0</v>
      </c>
      <c r="AA25" s="133">
        <v>0</v>
      </c>
      <c r="AB25" s="310">
        <v>0</v>
      </c>
    </row>
    <row r="26" spans="1:28" ht="15" customHeight="1">
      <c r="A26" s="228"/>
      <c r="B26" s="224"/>
      <c r="C26" s="169" t="s">
        <v>54</v>
      </c>
      <c r="D26" s="127" t="s">
        <v>15</v>
      </c>
      <c r="E26" s="101">
        <v>400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v>-400</v>
      </c>
      <c r="L26" s="101">
        <v>0</v>
      </c>
      <c r="M26" s="101">
        <v>0</v>
      </c>
      <c r="N26" s="101">
        <f t="shared" si="6"/>
        <v>0</v>
      </c>
      <c r="O26" s="101">
        <v>0</v>
      </c>
      <c r="P26" s="310">
        <v>0</v>
      </c>
      <c r="Q26" s="133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v>0</v>
      </c>
      <c r="W26" s="101">
        <v>0</v>
      </c>
      <c r="X26" s="101">
        <v>0</v>
      </c>
      <c r="Y26" s="101">
        <v>0</v>
      </c>
      <c r="Z26" s="101">
        <f t="shared" si="8"/>
        <v>0</v>
      </c>
      <c r="AA26" s="133">
        <v>0</v>
      </c>
      <c r="AB26" s="310">
        <v>0</v>
      </c>
    </row>
    <row r="27" spans="1:28" ht="15" customHeight="1">
      <c r="A27" s="228"/>
      <c r="B27" s="224"/>
      <c r="C27" s="169" t="s">
        <v>55</v>
      </c>
      <c r="D27" s="127" t="s">
        <v>19</v>
      </c>
      <c r="E27" s="101">
        <v>21762</v>
      </c>
      <c r="F27" s="101">
        <v>0</v>
      </c>
      <c r="G27" s="101">
        <v>0</v>
      </c>
      <c r="H27" s="101">
        <v>0</v>
      </c>
      <c r="I27" s="101">
        <v>0</v>
      </c>
      <c r="J27" s="101">
        <v>0</v>
      </c>
      <c r="K27" s="101">
        <v>-1000</v>
      </c>
      <c r="L27" s="101">
        <v>0</v>
      </c>
      <c r="M27" s="101">
        <v>0</v>
      </c>
      <c r="N27" s="101">
        <f t="shared" si="6"/>
        <v>20762</v>
      </c>
      <c r="O27" s="101">
        <v>20633</v>
      </c>
      <c r="P27" s="310">
        <f t="shared" si="7"/>
        <v>0.9937867257489644</v>
      </c>
      <c r="Q27" s="133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v>0</v>
      </c>
      <c r="W27" s="101">
        <v>0</v>
      </c>
      <c r="X27" s="101">
        <v>0</v>
      </c>
      <c r="Y27" s="101">
        <v>0</v>
      </c>
      <c r="Z27" s="101">
        <f t="shared" si="8"/>
        <v>0</v>
      </c>
      <c r="AA27" s="133">
        <v>0</v>
      </c>
      <c r="AB27" s="310">
        <v>0</v>
      </c>
    </row>
    <row r="28" spans="1:28" ht="15" customHeight="1">
      <c r="A28" s="217"/>
      <c r="B28" s="224"/>
      <c r="C28" s="169" t="s">
        <v>56</v>
      </c>
      <c r="D28" s="127" t="s">
        <v>20</v>
      </c>
      <c r="E28" s="101">
        <v>4800</v>
      </c>
      <c r="F28" s="101">
        <v>0</v>
      </c>
      <c r="G28" s="101">
        <v>0</v>
      </c>
      <c r="H28" s="101">
        <v>0</v>
      </c>
      <c r="I28" s="101">
        <v>0</v>
      </c>
      <c r="J28" s="101">
        <v>0</v>
      </c>
      <c r="K28" s="101">
        <v>0</v>
      </c>
      <c r="L28" s="101">
        <v>0</v>
      </c>
      <c r="M28" s="101">
        <v>0</v>
      </c>
      <c r="N28" s="101">
        <f t="shared" si="6"/>
        <v>4800</v>
      </c>
      <c r="O28" s="101">
        <v>4466</v>
      </c>
      <c r="P28" s="310">
        <f t="shared" si="7"/>
        <v>0.9304166666666667</v>
      </c>
      <c r="Q28" s="133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v>0</v>
      </c>
      <c r="W28" s="101">
        <v>0</v>
      </c>
      <c r="X28" s="101">
        <v>0</v>
      </c>
      <c r="Y28" s="101">
        <v>0</v>
      </c>
      <c r="Z28" s="101">
        <f t="shared" si="8"/>
        <v>0</v>
      </c>
      <c r="AA28" s="133">
        <v>0</v>
      </c>
      <c r="AB28" s="310">
        <v>0</v>
      </c>
    </row>
    <row r="29" spans="1:28" ht="15" customHeight="1">
      <c r="A29" s="217"/>
      <c r="B29" s="224"/>
      <c r="C29" s="169" t="s">
        <v>58</v>
      </c>
      <c r="D29" s="127" t="s">
        <v>82</v>
      </c>
      <c r="E29" s="101">
        <v>1310</v>
      </c>
      <c r="F29" s="101"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v>0</v>
      </c>
      <c r="L29" s="101">
        <v>0</v>
      </c>
      <c r="M29" s="101">
        <v>0</v>
      </c>
      <c r="N29" s="101">
        <f t="shared" si="6"/>
        <v>1310</v>
      </c>
      <c r="O29" s="101">
        <v>1153</v>
      </c>
      <c r="P29" s="310">
        <f t="shared" si="7"/>
        <v>0.8801526717557252</v>
      </c>
      <c r="Q29" s="133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v>0</v>
      </c>
      <c r="W29" s="101">
        <v>0</v>
      </c>
      <c r="X29" s="101">
        <v>0</v>
      </c>
      <c r="Y29" s="101">
        <v>0</v>
      </c>
      <c r="Z29" s="101">
        <f t="shared" si="8"/>
        <v>0</v>
      </c>
      <c r="AA29" s="133">
        <v>0</v>
      </c>
      <c r="AB29" s="310">
        <v>0</v>
      </c>
    </row>
    <row r="30" spans="1:28" ht="15" customHeight="1">
      <c r="A30" s="217"/>
      <c r="B30" s="224"/>
      <c r="C30" s="169" t="s">
        <v>23</v>
      </c>
      <c r="D30" s="127" t="s">
        <v>424</v>
      </c>
      <c r="E30" s="101">
        <v>0</v>
      </c>
      <c r="F30" s="101">
        <v>2029</v>
      </c>
      <c r="G30" s="101">
        <v>0</v>
      </c>
      <c r="H30" s="101">
        <v>0</v>
      </c>
      <c r="I30" s="101">
        <v>0</v>
      </c>
      <c r="J30" s="101">
        <v>0</v>
      </c>
      <c r="K30" s="101">
        <v>0</v>
      </c>
      <c r="L30" s="101">
        <v>0</v>
      </c>
      <c r="M30" s="101">
        <v>0</v>
      </c>
      <c r="N30" s="101">
        <f t="shared" si="6"/>
        <v>2029</v>
      </c>
      <c r="O30" s="101">
        <v>2028</v>
      </c>
      <c r="P30" s="310">
        <f t="shared" si="7"/>
        <v>0.9995071463775259</v>
      </c>
      <c r="Q30" s="133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v>0</v>
      </c>
      <c r="W30" s="101">
        <v>0</v>
      </c>
      <c r="X30" s="101">
        <v>0</v>
      </c>
      <c r="Y30" s="101">
        <v>0</v>
      </c>
      <c r="Z30" s="101">
        <f>SUM(Q30:Y30)</f>
        <v>0</v>
      </c>
      <c r="AA30" s="133">
        <v>0</v>
      </c>
      <c r="AB30" s="310">
        <v>0</v>
      </c>
    </row>
    <row r="31" spans="1:28" ht="15" customHeight="1">
      <c r="A31" s="217"/>
      <c r="B31" s="224"/>
      <c r="C31" s="169" t="s">
        <v>131</v>
      </c>
      <c r="D31" s="126" t="s">
        <v>130</v>
      </c>
      <c r="E31" s="122">
        <v>1600</v>
      </c>
      <c r="F31" s="101">
        <v>0</v>
      </c>
      <c r="G31" s="101">
        <v>0</v>
      </c>
      <c r="H31" s="101">
        <v>0</v>
      </c>
      <c r="I31" s="101">
        <v>2881</v>
      </c>
      <c r="J31" s="101">
        <v>0</v>
      </c>
      <c r="K31" s="101">
        <v>0</v>
      </c>
      <c r="L31" s="101">
        <v>0</v>
      </c>
      <c r="M31" s="101">
        <v>0</v>
      </c>
      <c r="N31" s="101">
        <f t="shared" si="6"/>
        <v>4481</v>
      </c>
      <c r="O31" s="101">
        <v>1419</v>
      </c>
      <c r="P31" s="310">
        <f t="shared" si="7"/>
        <v>0.31667038607453696</v>
      </c>
      <c r="Q31" s="133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v>0</v>
      </c>
      <c r="W31" s="101">
        <v>0</v>
      </c>
      <c r="X31" s="101">
        <v>0</v>
      </c>
      <c r="Y31" s="101">
        <v>0</v>
      </c>
      <c r="Z31" s="101">
        <f t="shared" si="8"/>
        <v>0</v>
      </c>
      <c r="AA31" s="133">
        <v>0</v>
      </c>
      <c r="AB31" s="310">
        <v>0</v>
      </c>
    </row>
    <row r="32" spans="1:28" ht="15" customHeight="1">
      <c r="A32" s="217"/>
      <c r="B32" s="224"/>
      <c r="C32" s="169" t="s">
        <v>415</v>
      </c>
      <c r="D32" s="126" t="s">
        <v>416</v>
      </c>
      <c r="E32" s="122">
        <v>6965</v>
      </c>
      <c r="F32" s="101">
        <v>3450</v>
      </c>
      <c r="G32" s="101">
        <v>0</v>
      </c>
      <c r="H32" s="101">
        <v>0</v>
      </c>
      <c r="I32" s="101">
        <v>0</v>
      </c>
      <c r="J32" s="101">
        <v>0</v>
      </c>
      <c r="K32" s="101">
        <v>6120</v>
      </c>
      <c r="L32" s="101">
        <v>0</v>
      </c>
      <c r="M32" s="101">
        <v>0</v>
      </c>
      <c r="N32" s="101">
        <f>SUM(E32:M32)</f>
        <v>16535</v>
      </c>
      <c r="O32" s="101">
        <v>10415</v>
      </c>
      <c r="P32" s="310">
        <f>SUM(O32/N32)</f>
        <v>0.6298760205624433</v>
      </c>
      <c r="Q32" s="133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v>0</v>
      </c>
      <c r="W32" s="101">
        <v>0</v>
      </c>
      <c r="X32" s="101">
        <v>0</v>
      </c>
      <c r="Y32" s="101">
        <v>0</v>
      </c>
      <c r="Z32" s="101">
        <f>SUM(Q32:Y32)</f>
        <v>0</v>
      </c>
      <c r="AA32" s="133">
        <v>0</v>
      </c>
      <c r="AB32" s="310">
        <v>0</v>
      </c>
    </row>
    <row r="33" spans="1:28" s="60" customFormat="1" ht="15" customHeight="1">
      <c r="A33" s="217"/>
      <c r="B33" s="129"/>
      <c r="C33" s="169" t="s">
        <v>147</v>
      </c>
      <c r="D33" s="128" t="s">
        <v>141</v>
      </c>
      <c r="E33" s="122">
        <v>500</v>
      </c>
      <c r="F33" s="101">
        <v>0</v>
      </c>
      <c r="G33" s="101">
        <v>0</v>
      </c>
      <c r="H33" s="101">
        <v>0</v>
      </c>
      <c r="I33" s="101">
        <v>0</v>
      </c>
      <c r="J33" s="101">
        <v>200</v>
      </c>
      <c r="K33" s="101">
        <v>0</v>
      </c>
      <c r="L33" s="101">
        <v>0</v>
      </c>
      <c r="M33" s="101">
        <v>0</v>
      </c>
      <c r="N33" s="101">
        <f t="shared" si="6"/>
        <v>700</v>
      </c>
      <c r="O33" s="101">
        <v>379</v>
      </c>
      <c r="P33" s="310">
        <f t="shared" si="7"/>
        <v>0.5414285714285715</v>
      </c>
      <c r="Q33" s="277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v>0</v>
      </c>
      <c r="W33" s="101">
        <v>0</v>
      </c>
      <c r="X33" s="101">
        <v>0</v>
      </c>
      <c r="Y33" s="101">
        <v>0</v>
      </c>
      <c r="Z33" s="101">
        <f t="shared" si="8"/>
        <v>0</v>
      </c>
      <c r="AA33" s="277">
        <v>0</v>
      </c>
      <c r="AB33" s="310">
        <v>0</v>
      </c>
    </row>
    <row r="34" spans="1:28" s="60" customFormat="1" ht="15" customHeight="1">
      <c r="A34" s="217"/>
      <c r="B34" s="129"/>
      <c r="C34" s="169" t="s">
        <v>176</v>
      </c>
      <c r="D34" s="128" t="s">
        <v>215</v>
      </c>
      <c r="E34" s="101">
        <v>5000</v>
      </c>
      <c r="F34" s="101">
        <v>0</v>
      </c>
      <c r="G34" s="101">
        <v>0</v>
      </c>
      <c r="H34" s="101">
        <v>0</v>
      </c>
      <c r="I34" s="101">
        <v>0</v>
      </c>
      <c r="J34" s="101">
        <v>0</v>
      </c>
      <c r="K34" s="101">
        <v>-800</v>
      </c>
      <c r="L34" s="101">
        <v>0</v>
      </c>
      <c r="M34" s="101">
        <v>0</v>
      </c>
      <c r="N34" s="101">
        <f t="shared" si="6"/>
        <v>4200</v>
      </c>
      <c r="O34" s="101">
        <v>1564</v>
      </c>
      <c r="P34" s="310">
        <f t="shared" si="7"/>
        <v>0.37238095238095237</v>
      </c>
      <c r="Q34" s="107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v>0</v>
      </c>
      <c r="W34" s="101">
        <v>0</v>
      </c>
      <c r="X34" s="101">
        <v>0</v>
      </c>
      <c r="Y34" s="101">
        <v>0</v>
      </c>
      <c r="Z34" s="101">
        <f t="shared" si="8"/>
        <v>0</v>
      </c>
      <c r="AA34" s="107">
        <v>0</v>
      </c>
      <c r="AB34" s="310">
        <v>0</v>
      </c>
    </row>
    <row r="35" spans="1:28" s="60" customFormat="1" ht="15" customHeight="1">
      <c r="A35" s="217"/>
      <c r="B35" s="129"/>
      <c r="C35" s="169" t="s">
        <v>142</v>
      </c>
      <c r="D35" s="128" t="s">
        <v>448</v>
      </c>
      <c r="E35" s="101">
        <v>1000</v>
      </c>
      <c r="F35" s="101">
        <v>0</v>
      </c>
      <c r="G35" s="101">
        <v>0</v>
      </c>
      <c r="H35" s="101">
        <v>0</v>
      </c>
      <c r="I35" s="101">
        <v>0</v>
      </c>
      <c r="J35" s="101">
        <v>700</v>
      </c>
      <c r="K35" s="101">
        <v>0</v>
      </c>
      <c r="L35" s="101">
        <v>0</v>
      </c>
      <c r="M35" s="101">
        <v>0</v>
      </c>
      <c r="N35" s="101">
        <f t="shared" si="6"/>
        <v>1700</v>
      </c>
      <c r="O35" s="101">
        <v>1133</v>
      </c>
      <c r="P35" s="310">
        <f t="shared" si="7"/>
        <v>0.6664705882352941</v>
      </c>
      <c r="Q35" s="107">
        <v>0</v>
      </c>
      <c r="R35" s="101">
        <v>0</v>
      </c>
      <c r="S35" s="101">
        <v>0</v>
      </c>
      <c r="T35" s="101">
        <v>0</v>
      </c>
      <c r="U35" s="101">
        <v>0</v>
      </c>
      <c r="V35" s="101">
        <v>0</v>
      </c>
      <c r="W35" s="101">
        <v>0</v>
      </c>
      <c r="X35" s="101">
        <v>0</v>
      </c>
      <c r="Y35" s="101">
        <v>0</v>
      </c>
      <c r="Z35" s="101">
        <f t="shared" si="8"/>
        <v>0</v>
      </c>
      <c r="AA35" s="107">
        <v>0</v>
      </c>
      <c r="AB35" s="310">
        <v>0</v>
      </c>
    </row>
    <row r="36" spans="1:28" s="60" customFormat="1" ht="15" customHeight="1">
      <c r="A36" s="217"/>
      <c r="B36" s="129"/>
      <c r="C36" s="169" t="s">
        <v>405</v>
      </c>
      <c r="D36" s="128" t="s">
        <v>411</v>
      </c>
      <c r="E36" s="101">
        <v>0</v>
      </c>
      <c r="F36" s="101">
        <v>0</v>
      </c>
      <c r="G36" s="101">
        <v>0</v>
      </c>
      <c r="H36" s="101">
        <v>0</v>
      </c>
      <c r="I36" s="101">
        <v>0</v>
      </c>
      <c r="J36" s="101">
        <v>0</v>
      </c>
      <c r="K36" s="101">
        <v>0</v>
      </c>
      <c r="L36" s="101">
        <v>0</v>
      </c>
      <c r="M36" s="101">
        <v>0</v>
      </c>
      <c r="N36" s="101">
        <f>SUM(E36:M36)</f>
        <v>0</v>
      </c>
      <c r="O36" s="101">
        <v>0</v>
      </c>
      <c r="P36" s="310">
        <v>0</v>
      </c>
      <c r="Q36" s="107">
        <v>20000</v>
      </c>
      <c r="R36" s="101">
        <v>0</v>
      </c>
      <c r="S36" s="101">
        <v>0</v>
      </c>
      <c r="T36" s="101">
        <v>0</v>
      </c>
      <c r="U36" s="101">
        <v>0</v>
      </c>
      <c r="V36" s="101">
        <v>0</v>
      </c>
      <c r="W36" s="101">
        <v>0</v>
      </c>
      <c r="X36" s="101">
        <v>0</v>
      </c>
      <c r="Y36" s="101">
        <v>0</v>
      </c>
      <c r="Z36" s="101">
        <f>SUM(Q36:Y36)</f>
        <v>20000</v>
      </c>
      <c r="AA36" s="107">
        <v>950</v>
      </c>
      <c r="AB36" s="310">
        <f>SUM(AA36/Z36)</f>
        <v>0.0475</v>
      </c>
    </row>
    <row r="37" spans="1:28" s="60" customFormat="1" ht="15" customHeight="1">
      <c r="A37" s="217"/>
      <c r="B37" s="224"/>
      <c r="C37" s="169" t="s">
        <v>144</v>
      </c>
      <c r="D37" s="128" t="s">
        <v>450</v>
      </c>
      <c r="E37" s="101">
        <v>10000</v>
      </c>
      <c r="F37" s="101">
        <v>0</v>
      </c>
      <c r="G37" s="101">
        <v>0</v>
      </c>
      <c r="H37" s="101">
        <v>0</v>
      </c>
      <c r="I37" s="101">
        <v>10734</v>
      </c>
      <c r="J37" s="101">
        <v>0</v>
      </c>
      <c r="K37" s="101">
        <v>4000</v>
      </c>
      <c r="L37" s="101">
        <v>0</v>
      </c>
      <c r="M37" s="101">
        <v>0</v>
      </c>
      <c r="N37" s="101">
        <f t="shared" si="6"/>
        <v>24734</v>
      </c>
      <c r="O37" s="101">
        <v>20170</v>
      </c>
      <c r="P37" s="310">
        <f t="shared" si="7"/>
        <v>0.8154766717878225</v>
      </c>
      <c r="Q37" s="107">
        <v>0</v>
      </c>
      <c r="R37" s="101">
        <v>0</v>
      </c>
      <c r="S37" s="101">
        <v>0</v>
      </c>
      <c r="T37" s="101">
        <v>0</v>
      </c>
      <c r="U37" s="101">
        <v>0</v>
      </c>
      <c r="V37" s="101">
        <v>0</v>
      </c>
      <c r="W37" s="101">
        <v>0</v>
      </c>
      <c r="X37" s="101">
        <v>0</v>
      </c>
      <c r="Y37" s="101">
        <v>0</v>
      </c>
      <c r="Z37" s="101">
        <f t="shared" si="8"/>
        <v>0</v>
      </c>
      <c r="AA37" s="107">
        <v>0</v>
      </c>
      <c r="AB37" s="310">
        <v>0</v>
      </c>
    </row>
    <row r="38" spans="1:28" s="60" customFormat="1" ht="15" customHeight="1">
      <c r="A38" s="217"/>
      <c r="B38" s="224"/>
      <c r="C38" s="169" t="s">
        <v>194</v>
      </c>
      <c r="D38" s="111" t="s">
        <v>102</v>
      </c>
      <c r="E38" s="101">
        <v>7000</v>
      </c>
      <c r="F38" s="101">
        <v>0</v>
      </c>
      <c r="G38" s="101">
        <v>0</v>
      </c>
      <c r="H38" s="101">
        <v>0</v>
      </c>
      <c r="I38" s="101">
        <v>881</v>
      </c>
      <c r="J38" s="101">
        <v>0</v>
      </c>
      <c r="K38" s="101">
        <v>0</v>
      </c>
      <c r="L38" s="101">
        <v>0</v>
      </c>
      <c r="M38" s="101">
        <v>0</v>
      </c>
      <c r="N38" s="101">
        <f t="shared" si="6"/>
        <v>7881</v>
      </c>
      <c r="O38" s="101">
        <v>7826</v>
      </c>
      <c r="P38" s="310">
        <f t="shared" si="7"/>
        <v>0.9930211902042888</v>
      </c>
      <c r="Q38" s="107">
        <v>0</v>
      </c>
      <c r="R38" s="101">
        <v>0</v>
      </c>
      <c r="S38" s="101">
        <v>0</v>
      </c>
      <c r="T38" s="101">
        <v>0</v>
      </c>
      <c r="U38" s="101">
        <v>0</v>
      </c>
      <c r="V38" s="101">
        <v>0</v>
      </c>
      <c r="W38" s="101">
        <v>0</v>
      </c>
      <c r="X38" s="101">
        <v>0</v>
      </c>
      <c r="Y38" s="101">
        <v>0</v>
      </c>
      <c r="Z38" s="101">
        <f t="shared" si="8"/>
        <v>0</v>
      </c>
      <c r="AA38" s="107">
        <v>0</v>
      </c>
      <c r="AB38" s="310">
        <v>0</v>
      </c>
    </row>
    <row r="39" spans="1:28" s="60" customFormat="1" ht="15" customHeight="1">
      <c r="A39" s="217"/>
      <c r="B39" s="224"/>
      <c r="C39" s="169" t="s">
        <v>407</v>
      </c>
      <c r="D39" s="111" t="s">
        <v>406</v>
      </c>
      <c r="E39" s="101">
        <v>0</v>
      </c>
      <c r="F39" s="101">
        <v>466</v>
      </c>
      <c r="G39" s="101">
        <v>0</v>
      </c>
      <c r="H39" s="101">
        <v>0</v>
      </c>
      <c r="I39" s="101">
        <v>0</v>
      </c>
      <c r="J39" s="101">
        <v>0</v>
      </c>
      <c r="K39" s="101">
        <v>0</v>
      </c>
      <c r="L39" s="101">
        <v>0</v>
      </c>
      <c r="M39" s="101">
        <v>0</v>
      </c>
      <c r="N39" s="101">
        <f t="shared" si="6"/>
        <v>466</v>
      </c>
      <c r="O39" s="101">
        <v>465</v>
      </c>
      <c r="P39" s="310">
        <f t="shared" si="7"/>
        <v>0.9978540772532188</v>
      </c>
      <c r="Q39" s="107">
        <v>0</v>
      </c>
      <c r="R39" s="101">
        <v>0</v>
      </c>
      <c r="S39" s="101">
        <v>0</v>
      </c>
      <c r="T39" s="101">
        <v>0</v>
      </c>
      <c r="U39" s="101">
        <v>0</v>
      </c>
      <c r="V39" s="101">
        <v>0</v>
      </c>
      <c r="W39" s="101">
        <v>17</v>
      </c>
      <c r="X39" s="101">
        <v>0</v>
      </c>
      <c r="Y39" s="101">
        <v>0</v>
      </c>
      <c r="Z39" s="101">
        <f t="shared" si="8"/>
        <v>17</v>
      </c>
      <c r="AA39" s="107">
        <v>18</v>
      </c>
      <c r="AB39" s="310">
        <f>SUM(AA39/Z39)</f>
        <v>1.0588235294117647</v>
      </c>
    </row>
    <row r="40" spans="1:28" s="60" customFormat="1" ht="15" customHeight="1">
      <c r="A40" s="222"/>
      <c r="B40" s="224"/>
      <c r="C40" s="169" t="s">
        <v>312</v>
      </c>
      <c r="D40" s="110" t="s">
        <v>313</v>
      </c>
      <c r="E40" s="101">
        <v>1000</v>
      </c>
      <c r="F40" s="101">
        <v>0</v>
      </c>
      <c r="G40" s="101">
        <v>0</v>
      </c>
      <c r="H40" s="101">
        <v>0</v>
      </c>
      <c r="I40" s="101">
        <v>0</v>
      </c>
      <c r="J40" s="101">
        <v>0</v>
      </c>
      <c r="K40" s="101">
        <v>-1000</v>
      </c>
      <c r="L40" s="101">
        <v>0</v>
      </c>
      <c r="M40" s="101">
        <v>0</v>
      </c>
      <c r="N40" s="101">
        <f t="shared" si="6"/>
        <v>0</v>
      </c>
      <c r="O40" s="101">
        <v>0</v>
      </c>
      <c r="P40" s="310">
        <v>0</v>
      </c>
      <c r="Q40" s="107">
        <v>0</v>
      </c>
      <c r="R40" s="101">
        <v>0</v>
      </c>
      <c r="S40" s="101">
        <v>0</v>
      </c>
      <c r="T40" s="101">
        <v>0</v>
      </c>
      <c r="U40" s="101">
        <v>0</v>
      </c>
      <c r="V40" s="101">
        <v>0</v>
      </c>
      <c r="W40" s="101">
        <v>0</v>
      </c>
      <c r="X40" s="101">
        <v>0</v>
      </c>
      <c r="Y40" s="101">
        <v>0</v>
      </c>
      <c r="Z40" s="101">
        <f t="shared" si="8"/>
        <v>0</v>
      </c>
      <c r="AA40" s="107">
        <v>0</v>
      </c>
      <c r="AB40" s="310">
        <v>0</v>
      </c>
    </row>
    <row r="41" spans="1:28" s="60" customFormat="1" ht="15" customHeight="1">
      <c r="A41" s="222"/>
      <c r="B41" s="224"/>
      <c r="C41" s="169" t="s">
        <v>351</v>
      </c>
      <c r="D41" s="110" t="s">
        <v>331</v>
      </c>
      <c r="E41" s="101">
        <v>0</v>
      </c>
      <c r="F41" s="101">
        <v>0</v>
      </c>
      <c r="G41" s="101">
        <v>0</v>
      </c>
      <c r="H41" s="101">
        <v>0</v>
      </c>
      <c r="I41" s="101">
        <v>0</v>
      </c>
      <c r="J41" s="101">
        <v>0</v>
      </c>
      <c r="K41" s="101">
        <v>0</v>
      </c>
      <c r="L41" s="101">
        <v>0</v>
      </c>
      <c r="M41" s="101">
        <v>0</v>
      </c>
      <c r="N41" s="101">
        <f>SUM(E41:M41)</f>
        <v>0</v>
      </c>
      <c r="O41" s="101">
        <v>0</v>
      </c>
      <c r="P41" s="310">
        <v>0</v>
      </c>
      <c r="Q41" s="107">
        <v>15000</v>
      </c>
      <c r="R41" s="101">
        <v>0</v>
      </c>
      <c r="S41" s="101">
        <v>0</v>
      </c>
      <c r="T41" s="101">
        <v>0</v>
      </c>
      <c r="U41" s="101">
        <v>0</v>
      </c>
      <c r="V41" s="101">
        <v>0</v>
      </c>
      <c r="W41" s="101">
        <v>0</v>
      </c>
      <c r="X41" s="101">
        <v>0</v>
      </c>
      <c r="Y41" s="101">
        <v>0</v>
      </c>
      <c r="Z41" s="101">
        <f>SUM(Q41:Y41)</f>
        <v>15000</v>
      </c>
      <c r="AA41" s="107">
        <v>15000</v>
      </c>
      <c r="AB41" s="310">
        <f>SUM(AA41/Z41)</f>
        <v>1</v>
      </c>
    </row>
    <row r="42" spans="1:28" s="60" customFormat="1" ht="15" customHeight="1">
      <c r="A42" s="222"/>
      <c r="B42" s="224"/>
      <c r="C42" s="169" t="s">
        <v>417</v>
      </c>
      <c r="D42" s="128" t="s">
        <v>414</v>
      </c>
      <c r="E42" s="101">
        <v>6875</v>
      </c>
      <c r="F42" s="101">
        <v>0</v>
      </c>
      <c r="G42" s="101">
        <v>0</v>
      </c>
      <c r="H42" s="101">
        <v>0</v>
      </c>
      <c r="I42" s="101">
        <v>-1000</v>
      </c>
      <c r="J42" s="101">
        <v>-3377</v>
      </c>
      <c r="K42" s="101">
        <v>-836</v>
      </c>
      <c r="L42" s="101">
        <v>0</v>
      </c>
      <c r="M42" s="101">
        <v>0</v>
      </c>
      <c r="N42" s="101">
        <f t="shared" si="6"/>
        <v>1662</v>
      </c>
      <c r="O42" s="101">
        <v>1662</v>
      </c>
      <c r="P42" s="310">
        <f t="shared" si="7"/>
        <v>1</v>
      </c>
      <c r="Q42" s="107">
        <v>0</v>
      </c>
      <c r="R42" s="101">
        <v>0</v>
      </c>
      <c r="S42" s="101">
        <v>0</v>
      </c>
      <c r="T42" s="101">
        <v>0</v>
      </c>
      <c r="U42" s="101">
        <v>0</v>
      </c>
      <c r="V42" s="101">
        <v>0</v>
      </c>
      <c r="W42" s="101">
        <v>0</v>
      </c>
      <c r="X42" s="101">
        <v>0</v>
      </c>
      <c r="Y42" s="101">
        <v>0</v>
      </c>
      <c r="Z42" s="101">
        <f t="shared" si="8"/>
        <v>0</v>
      </c>
      <c r="AA42" s="107">
        <v>0</v>
      </c>
      <c r="AB42" s="310">
        <v>0</v>
      </c>
    </row>
    <row r="43" spans="1:28" ht="15" customHeight="1">
      <c r="A43" s="222" t="s">
        <v>249</v>
      </c>
      <c r="B43" s="223" t="s">
        <v>213</v>
      </c>
      <c r="C43" s="365" t="s">
        <v>247</v>
      </c>
      <c r="D43" s="366"/>
      <c r="E43" s="99">
        <f aca="true" t="shared" si="9" ref="E43:AA43">E44</f>
        <v>611</v>
      </c>
      <c r="F43" s="99">
        <f t="shared" si="9"/>
        <v>0</v>
      </c>
      <c r="G43" s="99">
        <f t="shared" si="9"/>
        <v>0</v>
      </c>
      <c r="H43" s="99">
        <f t="shared" si="9"/>
        <v>0</v>
      </c>
      <c r="I43" s="99">
        <f t="shared" si="9"/>
        <v>0</v>
      </c>
      <c r="J43" s="99">
        <f t="shared" si="9"/>
        <v>0</v>
      </c>
      <c r="K43" s="99">
        <f t="shared" si="9"/>
        <v>189</v>
      </c>
      <c r="L43" s="99">
        <f t="shared" si="9"/>
        <v>0</v>
      </c>
      <c r="M43" s="99">
        <f t="shared" si="9"/>
        <v>0</v>
      </c>
      <c r="N43" s="99">
        <f t="shared" si="9"/>
        <v>800</v>
      </c>
      <c r="O43" s="99">
        <f t="shared" si="9"/>
        <v>708</v>
      </c>
      <c r="P43" s="305">
        <f aca="true" t="shared" si="10" ref="P43:P51">SUM(O43/N43)</f>
        <v>0.885</v>
      </c>
      <c r="Q43" s="99">
        <f t="shared" si="9"/>
        <v>0</v>
      </c>
      <c r="R43" s="99">
        <f t="shared" si="9"/>
        <v>0</v>
      </c>
      <c r="S43" s="99">
        <f t="shared" si="9"/>
        <v>0</v>
      </c>
      <c r="T43" s="99">
        <f t="shared" si="9"/>
        <v>0</v>
      </c>
      <c r="U43" s="99">
        <f t="shared" si="9"/>
        <v>0</v>
      </c>
      <c r="V43" s="99">
        <f t="shared" si="9"/>
        <v>0</v>
      </c>
      <c r="W43" s="99">
        <f t="shared" si="9"/>
        <v>0</v>
      </c>
      <c r="X43" s="99">
        <f t="shared" si="9"/>
        <v>0</v>
      </c>
      <c r="Y43" s="99">
        <f t="shared" si="9"/>
        <v>0</v>
      </c>
      <c r="Z43" s="99">
        <f t="shared" si="9"/>
        <v>0</v>
      </c>
      <c r="AA43" s="99">
        <f t="shared" si="9"/>
        <v>0</v>
      </c>
      <c r="AB43" s="305">
        <v>0</v>
      </c>
    </row>
    <row r="44" spans="1:28" ht="15" customHeight="1">
      <c r="A44" s="217"/>
      <c r="B44" s="224"/>
      <c r="C44" s="169" t="s">
        <v>24</v>
      </c>
      <c r="D44" s="126" t="s">
        <v>21</v>
      </c>
      <c r="E44" s="101">
        <v>611</v>
      </c>
      <c r="F44" s="101">
        <v>0</v>
      </c>
      <c r="G44" s="101">
        <v>0</v>
      </c>
      <c r="H44" s="101">
        <v>0</v>
      </c>
      <c r="I44" s="101">
        <v>0</v>
      </c>
      <c r="J44" s="101">
        <v>0</v>
      </c>
      <c r="K44" s="101">
        <v>189</v>
      </c>
      <c r="L44" s="101">
        <v>0</v>
      </c>
      <c r="M44" s="101">
        <v>0</v>
      </c>
      <c r="N44" s="101">
        <f>SUM(E44:M44)</f>
        <v>800</v>
      </c>
      <c r="O44" s="101">
        <v>708</v>
      </c>
      <c r="P44" s="310">
        <f t="shared" si="10"/>
        <v>0.885</v>
      </c>
      <c r="Q44" s="101">
        <v>0</v>
      </c>
      <c r="R44" s="101">
        <v>0</v>
      </c>
      <c r="S44" s="101">
        <v>0</v>
      </c>
      <c r="T44" s="101">
        <v>0</v>
      </c>
      <c r="U44" s="101">
        <v>0</v>
      </c>
      <c r="V44" s="101">
        <v>0</v>
      </c>
      <c r="W44" s="101">
        <v>0</v>
      </c>
      <c r="X44" s="101">
        <v>0</v>
      </c>
      <c r="Y44" s="101">
        <v>0</v>
      </c>
      <c r="Z44" s="101">
        <f>SUM(Q44:Y44)</f>
        <v>0</v>
      </c>
      <c r="AA44" s="101">
        <v>0</v>
      </c>
      <c r="AB44" s="310">
        <v>0</v>
      </c>
    </row>
    <row r="45" spans="1:28" ht="15" customHeight="1">
      <c r="A45" s="218">
        <v>2</v>
      </c>
      <c r="B45" s="219" t="s">
        <v>115</v>
      </c>
      <c r="C45" s="265"/>
      <c r="D45" s="220"/>
      <c r="E45" s="154">
        <f aca="true" t="shared" si="11" ref="E45:AA45">E46</f>
        <v>283</v>
      </c>
      <c r="F45" s="154">
        <f t="shared" si="11"/>
        <v>0</v>
      </c>
      <c r="G45" s="154">
        <f t="shared" si="11"/>
        <v>0</v>
      </c>
      <c r="H45" s="154">
        <f t="shared" si="11"/>
        <v>0</v>
      </c>
      <c r="I45" s="154">
        <f t="shared" si="11"/>
        <v>0</v>
      </c>
      <c r="J45" s="154">
        <f t="shared" si="11"/>
        <v>0</v>
      </c>
      <c r="K45" s="154">
        <f t="shared" si="11"/>
        <v>-150</v>
      </c>
      <c r="L45" s="154">
        <f t="shared" si="11"/>
        <v>0</v>
      </c>
      <c r="M45" s="154">
        <f t="shared" si="11"/>
        <v>0</v>
      </c>
      <c r="N45" s="154">
        <f t="shared" si="11"/>
        <v>133</v>
      </c>
      <c r="O45" s="154">
        <f t="shared" si="11"/>
        <v>133</v>
      </c>
      <c r="P45" s="304">
        <f t="shared" si="10"/>
        <v>1</v>
      </c>
      <c r="Q45" s="154">
        <f t="shared" si="11"/>
        <v>0</v>
      </c>
      <c r="R45" s="154">
        <f t="shared" si="11"/>
        <v>0</v>
      </c>
      <c r="S45" s="154">
        <f t="shared" si="11"/>
        <v>0</v>
      </c>
      <c r="T45" s="154">
        <f t="shared" si="11"/>
        <v>0</v>
      </c>
      <c r="U45" s="154">
        <f t="shared" si="11"/>
        <v>0</v>
      </c>
      <c r="V45" s="154">
        <f t="shared" si="11"/>
        <v>0</v>
      </c>
      <c r="W45" s="154">
        <f t="shared" si="11"/>
        <v>0</v>
      </c>
      <c r="X45" s="154">
        <f t="shared" si="11"/>
        <v>0</v>
      </c>
      <c r="Y45" s="154">
        <f t="shared" si="11"/>
        <v>0</v>
      </c>
      <c r="Z45" s="154">
        <f t="shared" si="11"/>
        <v>0</v>
      </c>
      <c r="AA45" s="154">
        <f t="shared" si="11"/>
        <v>0</v>
      </c>
      <c r="AB45" s="304">
        <v>0</v>
      </c>
    </row>
    <row r="46" spans="1:31" ht="15" customHeight="1">
      <c r="A46" s="222" t="s">
        <v>250</v>
      </c>
      <c r="B46" s="223" t="s">
        <v>214</v>
      </c>
      <c r="C46" s="395" t="s">
        <v>114</v>
      </c>
      <c r="D46" s="366"/>
      <c r="E46" s="99">
        <f aca="true" t="shared" si="12" ref="E46:O46">SUM(E47:E48)</f>
        <v>283</v>
      </c>
      <c r="F46" s="99">
        <f t="shared" si="12"/>
        <v>0</v>
      </c>
      <c r="G46" s="99">
        <f t="shared" si="12"/>
        <v>0</v>
      </c>
      <c r="H46" s="99">
        <f>SUM(H47:H48)</f>
        <v>0</v>
      </c>
      <c r="I46" s="99">
        <f>SUM(I47:I48)</f>
        <v>0</v>
      </c>
      <c r="J46" s="99">
        <f>SUM(J47:J48)</f>
        <v>0</v>
      </c>
      <c r="K46" s="99">
        <f>SUM(K47:K48)</f>
        <v>-150</v>
      </c>
      <c r="L46" s="99">
        <f>SUM(L47:L48)</f>
        <v>0</v>
      </c>
      <c r="M46" s="99">
        <f t="shared" si="12"/>
        <v>0</v>
      </c>
      <c r="N46" s="99">
        <f t="shared" si="12"/>
        <v>133</v>
      </c>
      <c r="O46" s="99">
        <f t="shared" si="12"/>
        <v>133</v>
      </c>
      <c r="P46" s="305">
        <f t="shared" si="10"/>
        <v>1</v>
      </c>
      <c r="Q46" s="99">
        <f aca="true" t="shared" si="13" ref="Q46:AA46">SUM(Q47:Q48)</f>
        <v>0</v>
      </c>
      <c r="R46" s="99">
        <f t="shared" si="13"/>
        <v>0</v>
      </c>
      <c r="S46" s="99">
        <f t="shared" si="13"/>
        <v>0</v>
      </c>
      <c r="T46" s="99">
        <f>SUM(T47:T48)</f>
        <v>0</v>
      </c>
      <c r="U46" s="99">
        <f>SUM(U47:U48)</f>
        <v>0</v>
      </c>
      <c r="V46" s="99">
        <f>SUM(V47:V48)</f>
        <v>0</v>
      </c>
      <c r="W46" s="99">
        <f>SUM(W47:W48)</f>
        <v>0</v>
      </c>
      <c r="X46" s="99">
        <f>SUM(X47:X48)</f>
        <v>0</v>
      </c>
      <c r="Y46" s="99">
        <f t="shared" si="13"/>
        <v>0</v>
      </c>
      <c r="Z46" s="99">
        <f t="shared" si="13"/>
        <v>0</v>
      </c>
      <c r="AA46" s="99">
        <f t="shared" si="13"/>
        <v>0</v>
      </c>
      <c r="AB46" s="305">
        <v>0</v>
      </c>
      <c r="AE46" s="61"/>
    </row>
    <row r="47" spans="1:31" ht="15" customHeight="1">
      <c r="A47" s="224"/>
      <c r="B47" s="169"/>
      <c r="C47" s="217">
        <v>1</v>
      </c>
      <c r="D47" s="126" t="s">
        <v>216</v>
      </c>
      <c r="E47" s="101">
        <v>50</v>
      </c>
      <c r="F47" s="101">
        <v>0</v>
      </c>
      <c r="G47" s="101">
        <v>0</v>
      </c>
      <c r="H47" s="101">
        <v>0</v>
      </c>
      <c r="I47" s="101">
        <v>0</v>
      </c>
      <c r="J47" s="101">
        <v>0</v>
      </c>
      <c r="K47" s="101">
        <v>0</v>
      </c>
      <c r="L47" s="101">
        <v>0</v>
      </c>
      <c r="M47" s="101">
        <v>0</v>
      </c>
      <c r="N47" s="101">
        <f>SUM(E47:M47)</f>
        <v>50</v>
      </c>
      <c r="O47" s="101">
        <v>50</v>
      </c>
      <c r="P47" s="310">
        <f t="shared" si="10"/>
        <v>1</v>
      </c>
      <c r="Q47" s="101">
        <v>0</v>
      </c>
      <c r="R47" s="101">
        <v>0</v>
      </c>
      <c r="S47" s="101">
        <v>0</v>
      </c>
      <c r="T47" s="101">
        <v>0</v>
      </c>
      <c r="U47" s="101">
        <v>0</v>
      </c>
      <c r="V47" s="101">
        <v>0</v>
      </c>
      <c r="W47" s="101">
        <v>0</v>
      </c>
      <c r="X47" s="101">
        <v>0</v>
      </c>
      <c r="Y47" s="101">
        <v>0</v>
      </c>
      <c r="Z47" s="101">
        <f>SUM(Q47:Y47)</f>
        <v>0</v>
      </c>
      <c r="AA47" s="101">
        <v>0</v>
      </c>
      <c r="AB47" s="310">
        <v>0</v>
      </c>
      <c r="AE47" s="61"/>
    </row>
    <row r="48" spans="1:28" ht="15" customHeight="1">
      <c r="A48" s="217"/>
      <c r="B48" s="224"/>
      <c r="C48" s="169" t="s">
        <v>25</v>
      </c>
      <c r="D48" s="126" t="s">
        <v>177</v>
      </c>
      <c r="E48" s="101">
        <v>233</v>
      </c>
      <c r="F48" s="101">
        <v>0</v>
      </c>
      <c r="G48" s="101">
        <v>0</v>
      </c>
      <c r="H48" s="101">
        <v>0</v>
      </c>
      <c r="I48" s="101">
        <v>0</v>
      </c>
      <c r="J48" s="101">
        <v>0</v>
      </c>
      <c r="K48" s="101">
        <v>-150</v>
      </c>
      <c r="L48" s="101">
        <v>0</v>
      </c>
      <c r="M48" s="101">
        <v>0</v>
      </c>
      <c r="N48" s="101">
        <f>SUM(E48:M48)</f>
        <v>83</v>
      </c>
      <c r="O48" s="101">
        <v>83</v>
      </c>
      <c r="P48" s="310">
        <f t="shared" si="10"/>
        <v>1</v>
      </c>
      <c r="Q48" s="101">
        <v>0</v>
      </c>
      <c r="R48" s="101">
        <v>0</v>
      </c>
      <c r="S48" s="101">
        <v>0</v>
      </c>
      <c r="T48" s="101">
        <v>0</v>
      </c>
      <c r="U48" s="101">
        <v>0</v>
      </c>
      <c r="V48" s="101">
        <v>0</v>
      </c>
      <c r="W48" s="101">
        <v>0</v>
      </c>
      <c r="X48" s="101">
        <v>0</v>
      </c>
      <c r="Y48" s="101">
        <v>0</v>
      </c>
      <c r="Z48" s="101">
        <f>SUM(Q48:Y48)</f>
        <v>0</v>
      </c>
      <c r="AA48" s="101">
        <v>0</v>
      </c>
      <c r="AB48" s="310">
        <v>0</v>
      </c>
    </row>
    <row r="49" spans="1:31" ht="15" customHeight="1">
      <c r="A49" s="218">
        <v>3</v>
      </c>
      <c r="B49" s="219" t="s">
        <v>118</v>
      </c>
      <c r="C49" s="265"/>
      <c r="D49" s="220"/>
      <c r="E49" s="154">
        <f aca="true" t="shared" si="14" ref="E49:AA50">E50</f>
        <v>1500</v>
      </c>
      <c r="F49" s="154">
        <f t="shared" si="14"/>
        <v>0</v>
      </c>
      <c r="G49" s="154">
        <f t="shared" si="14"/>
        <v>0</v>
      </c>
      <c r="H49" s="154">
        <f t="shared" si="14"/>
        <v>0</v>
      </c>
      <c r="I49" s="154">
        <f t="shared" si="14"/>
        <v>0</v>
      </c>
      <c r="J49" s="154">
        <f t="shared" si="14"/>
        <v>0</v>
      </c>
      <c r="K49" s="154">
        <f t="shared" si="14"/>
        <v>0</v>
      </c>
      <c r="L49" s="154">
        <f t="shared" si="14"/>
        <v>0</v>
      </c>
      <c r="M49" s="154">
        <f t="shared" si="14"/>
        <v>0</v>
      </c>
      <c r="N49" s="154">
        <f t="shared" si="14"/>
        <v>1500</v>
      </c>
      <c r="O49" s="154">
        <f t="shared" si="14"/>
        <v>1500</v>
      </c>
      <c r="P49" s="304">
        <f t="shared" si="10"/>
        <v>1</v>
      </c>
      <c r="Q49" s="154">
        <f t="shared" si="14"/>
        <v>0</v>
      </c>
      <c r="R49" s="154">
        <f t="shared" si="14"/>
        <v>0</v>
      </c>
      <c r="S49" s="154">
        <f t="shared" si="14"/>
        <v>0</v>
      </c>
      <c r="T49" s="154">
        <f t="shared" si="14"/>
        <v>0</v>
      </c>
      <c r="U49" s="154">
        <f t="shared" si="14"/>
        <v>0</v>
      </c>
      <c r="V49" s="154">
        <f t="shared" si="14"/>
        <v>0</v>
      </c>
      <c r="W49" s="154">
        <f t="shared" si="14"/>
        <v>0</v>
      </c>
      <c r="X49" s="154">
        <f t="shared" si="14"/>
        <v>0</v>
      </c>
      <c r="Y49" s="154">
        <f t="shared" si="14"/>
        <v>0</v>
      </c>
      <c r="Z49" s="154">
        <f t="shared" si="14"/>
        <v>0</v>
      </c>
      <c r="AA49" s="154">
        <f t="shared" si="14"/>
        <v>0</v>
      </c>
      <c r="AB49" s="304">
        <v>0</v>
      </c>
      <c r="AE49" s="62"/>
    </row>
    <row r="50" spans="1:28" ht="15" customHeight="1">
      <c r="A50" s="222" t="s">
        <v>251</v>
      </c>
      <c r="B50" s="223" t="s">
        <v>213</v>
      </c>
      <c r="C50" s="365" t="s">
        <v>247</v>
      </c>
      <c r="D50" s="366"/>
      <c r="E50" s="99">
        <f t="shared" si="14"/>
        <v>1500</v>
      </c>
      <c r="F50" s="99">
        <f t="shared" si="14"/>
        <v>0</v>
      </c>
      <c r="G50" s="99">
        <f t="shared" si="14"/>
        <v>0</v>
      </c>
      <c r="H50" s="99">
        <f t="shared" si="14"/>
        <v>0</v>
      </c>
      <c r="I50" s="99">
        <f t="shared" si="14"/>
        <v>0</v>
      </c>
      <c r="J50" s="99">
        <f t="shared" si="14"/>
        <v>0</v>
      </c>
      <c r="K50" s="99">
        <f t="shared" si="14"/>
        <v>0</v>
      </c>
      <c r="L50" s="99">
        <f t="shared" si="14"/>
        <v>0</v>
      </c>
      <c r="M50" s="99">
        <f t="shared" si="14"/>
        <v>0</v>
      </c>
      <c r="N50" s="99">
        <f t="shared" si="14"/>
        <v>1500</v>
      </c>
      <c r="O50" s="99">
        <f t="shared" si="14"/>
        <v>1500</v>
      </c>
      <c r="P50" s="305">
        <f t="shared" si="10"/>
        <v>1</v>
      </c>
      <c r="Q50" s="231">
        <f t="shared" si="14"/>
        <v>0</v>
      </c>
      <c r="R50" s="99">
        <f t="shared" si="14"/>
        <v>0</v>
      </c>
      <c r="S50" s="99">
        <f t="shared" si="14"/>
        <v>0</v>
      </c>
      <c r="T50" s="99">
        <f t="shared" si="14"/>
        <v>0</v>
      </c>
      <c r="U50" s="99">
        <f t="shared" si="14"/>
        <v>0</v>
      </c>
      <c r="V50" s="99">
        <f t="shared" si="14"/>
        <v>0</v>
      </c>
      <c r="W50" s="99">
        <f t="shared" si="14"/>
        <v>0</v>
      </c>
      <c r="X50" s="99">
        <f t="shared" si="14"/>
        <v>0</v>
      </c>
      <c r="Y50" s="99">
        <f t="shared" si="14"/>
        <v>0</v>
      </c>
      <c r="Z50" s="99">
        <f t="shared" si="14"/>
        <v>0</v>
      </c>
      <c r="AA50" s="231">
        <f t="shared" si="14"/>
        <v>0</v>
      </c>
      <c r="AB50" s="305">
        <v>0</v>
      </c>
    </row>
    <row r="51" spans="1:28" ht="15" customHeight="1">
      <c r="A51" s="217"/>
      <c r="B51" s="226"/>
      <c r="C51" s="291" t="s">
        <v>24</v>
      </c>
      <c r="D51" s="127" t="s">
        <v>83</v>
      </c>
      <c r="E51" s="107">
        <v>1500</v>
      </c>
      <c r="F51" s="107">
        <v>0</v>
      </c>
      <c r="G51" s="107">
        <v>0</v>
      </c>
      <c r="H51" s="107">
        <v>0</v>
      </c>
      <c r="I51" s="107">
        <v>0</v>
      </c>
      <c r="J51" s="107">
        <v>0</v>
      </c>
      <c r="K51" s="107">
        <v>0</v>
      </c>
      <c r="L51" s="107">
        <v>0</v>
      </c>
      <c r="M51" s="107">
        <v>0</v>
      </c>
      <c r="N51" s="107">
        <f>SUM(E51:M51)</f>
        <v>1500</v>
      </c>
      <c r="O51" s="107">
        <v>1500</v>
      </c>
      <c r="P51" s="310">
        <f t="shared" si="10"/>
        <v>1</v>
      </c>
      <c r="Q51" s="107">
        <v>0</v>
      </c>
      <c r="R51" s="107">
        <v>0</v>
      </c>
      <c r="S51" s="107">
        <v>0</v>
      </c>
      <c r="T51" s="107">
        <v>0</v>
      </c>
      <c r="U51" s="107">
        <v>0</v>
      </c>
      <c r="V51" s="107">
        <v>0</v>
      </c>
      <c r="W51" s="107">
        <v>0</v>
      </c>
      <c r="X51" s="107">
        <v>0</v>
      </c>
      <c r="Y51" s="107">
        <v>0</v>
      </c>
      <c r="Z51" s="107">
        <f>SUM(Q51:Y51)</f>
        <v>0</v>
      </c>
      <c r="AA51" s="107">
        <v>0</v>
      </c>
      <c r="AB51" s="310">
        <v>0</v>
      </c>
    </row>
    <row r="52" spans="1:28" ht="15" customHeight="1">
      <c r="A52" s="218">
        <v>4</v>
      </c>
      <c r="B52" s="219" t="s">
        <v>116</v>
      </c>
      <c r="C52" s="265"/>
      <c r="D52" s="220"/>
      <c r="E52" s="266">
        <v>0</v>
      </c>
      <c r="F52" s="266">
        <v>0</v>
      </c>
      <c r="G52" s="266">
        <v>0</v>
      </c>
      <c r="H52" s="266">
        <v>0</v>
      </c>
      <c r="I52" s="266">
        <v>0</v>
      </c>
      <c r="J52" s="266">
        <v>0</v>
      </c>
      <c r="K52" s="266">
        <v>0</v>
      </c>
      <c r="L52" s="266">
        <v>0</v>
      </c>
      <c r="M52" s="266">
        <v>0</v>
      </c>
      <c r="N52" s="266">
        <v>0</v>
      </c>
      <c r="O52" s="266">
        <v>0</v>
      </c>
      <c r="P52" s="304">
        <v>0</v>
      </c>
      <c r="Q52" s="266">
        <v>0</v>
      </c>
      <c r="R52" s="266">
        <v>0</v>
      </c>
      <c r="S52" s="266">
        <v>0</v>
      </c>
      <c r="T52" s="266">
        <v>0</v>
      </c>
      <c r="U52" s="266">
        <v>0</v>
      </c>
      <c r="V52" s="266">
        <v>0</v>
      </c>
      <c r="W52" s="266">
        <v>0</v>
      </c>
      <c r="X52" s="266">
        <v>0</v>
      </c>
      <c r="Y52" s="266">
        <v>0</v>
      </c>
      <c r="Z52" s="266">
        <v>0</v>
      </c>
      <c r="AA52" s="266">
        <v>0</v>
      </c>
      <c r="AB52" s="304">
        <v>0</v>
      </c>
    </row>
    <row r="53" spans="1:28" ht="15" customHeight="1">
      <c r="A53" s="218">
        <v>5</v>
      </c>
      <c r="B53" s="219" t="s">
        <v>117</v>
      </c>
      <c r="C53" s="265"/>
      <c r="D53" s="220"/>
      <c r="E53" s="266">
        <v>0</v>
      </c>
      <c r="F53" s="266">
        <v>0</v>
      </c>
      <c r="G53" s="266">
        <v>0</v>
      </c>
      <c r="H53" s="266">
        <v>0</v>
      </c>
      <c r="I53" s="266">
        <v>0</v>
      </c>
      <c r="J53" s="266">
        <v>0</v>
      </c>
      <c r="K53" s="266">
        <v>0</v>
      </c>
      <c r="L53" s="266">
        <v>0</v>
      </c>
      <c r="M53" s="266">
        <v>0</v>
      </c>
      <c r="N53" s="266">
        <v>0</v>
      </c>
      <c r="O53" s="266">
        <v>0</v>
      </c>
      <c r="P53" s="304">
        <v>0</v>
      </c>
      <c r="Q53" s="266">
        <v>0</v>
      </c>
      <c r="R53" s="266">
        <v>0</v>
      </c>
      <c r="S53" s="266">
        <v>0</v>
      </c>
      <c r="T53" s="266">
        <v>0</v>
      </c>
      <c r="U53" s="266">
        <v>0</v>
      </c>
      <c r="V53" s="266">
        <v>0</v>
      </c>
      <c r="W53" s="266">
        <v>0</v>
      </c>
      <c r="X53" s="266">
        <v>0</v>
      </c>
      <c r="Y53" s="266">
        <v>0</v>
      </c>
      <c r="Z53" s="266">
        <v>0</v>
      </c>
      <c r="AA53" s="266">
        <v>0</v>
      </c>
      <c r="AB53" s="304">
        <v>0</v>
      </c>
    </row>
    <row r="54" ht="27">
      <c r="AB54" s="61"/>
    </row>
    <row r="59" spans="1:26" ht="27.75">
      <c r="A59" s="63"/>
      <c r="B59" s="64"/>
      <c r="C59" s="65"/>
      <c r="D59" s="66"/>
      <c r="E59" s="67"/>
      <c r="F59" s="67"/>
      <c r="G59" s="67"/>
      <c r="H59" s="67"/>
      <c r="I59" s="67"/>
      <c r="J59" s="67"/>
      <c r="K59" s="67"/>
      <c r="L59" s="67"/>
      <c r="M59" s="67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</row>
    <row r="60" spans="4:13" ht="27">
      <c r="D60" s="69"/>
      <c r="E60" s="70"/>
      <c r="F60" s="70"/>
      <c r="G60" s="70"/>
      <c r="H60" s="70"/>
      <c r="I60" s="70"/>
      <c r="J60" s="70"/>
      <c r="K60" s="70"/>
      <c r="L60" s="70"/>
      <c r="M60" s="70"/>
    </row>
    <row r="61" spans="4:13" ht="27">
      <c r="D61" s="69"/>
      <c r="E61" s="70"/>
      <c r="F61" s="70"/>
      <c r="G61" s="70"/>
      <c r="H61" s="70"/>
      <c r="I61" s="70"/>
      <c r="J61" s="70"/>
      <c r="K61" s="70"/>
      <c r="L61" s="70"/>
      <c r="M61" s="70"/>
    </row>
    <row r="73" ht="27">
      <c r="D73" s="57" t="s">
        <v>240</v>
      </c>
    </row>
  </sheetData>
  <sheetProtection/>
  <mergeCells count="36">
    <mergeCell ref="C50:D50"/>
    <mergeCell ref="M5:M6"/>
    <mergeCell ref="C10:C11"/>
    <mergeCell ref="H5:H6"/>
    <mergeCell ref="I5:I6"/>
    <mergeCell ref="C46:D46"/>
    <mergeCell ref="C43:D43"/>
    <mergeCell ref="C9:D9"/>
    <mergeCell ref="L5:L6"/>
    <mergeCell ref="B5:B6"/>
    <mergeCell ref="C5:C6"/>
    <mergeCell ref="D5:D6"/>
    <mergeCell ref="R5:R6"/>
    <mergeCell ref="T5:T6"/>
    <mergeCell ref="P5:P6"/>
    <mergeCell ref="O5:O6"/>
    <mergeCell ref="V5:V6"/>
    <mergeCell ref="J5:J6"/>
    <mergeCell ref="Z5:Z6"/>
    <mergeCell ref="G5:G6"/>
    <mergeCell ref="W5:W6"/>
    <mergeCell ref="K5:K6"/>
    <mergeCell ref="Q5:Q6"/>
    <mergeCell ref="S5:S6"/>
    <mergeCell ref="X5:X6"/>
    <mergeCell ref="U5:U6"/>
    <mergeCell ref="A3:AB3"/>
    <mergeCell ref="AA5:AA6"/>
    <mergeCell ref="AB5:AB6"/>
    <mergeCell ref="A5:A6"/>
    <mergeCell ref="E5:E6"/>
    <mergeCell ref="N5:N6"/>
    <mergeCell ref="Y5:Y6"/>
    <mergeCell ref="F5:F6"/>
    <mergeCell ref="E4:P4"/>
    <mergeCell ref="Q4:AB4"/>
  </mergeCells>
  <printOptions horizontalCentered="1"/>
  <pageMargins left="0.7874015748031497" right="0.7874015748031497" top="0.984251968503937" bottom="0.8661417322834646" header="0.5118110236220472" footer="0.5118110236220472"/>
  <pageSetup firstPageNumber="12" useFirstPageNumber="1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"/>
  <sheetViews>
    <sheetView view="pageBreakPreview" zoomScaleSheetLayoutView="100" zoomScalePageLayoutView="0" workbookViewId="0" topLeftCell="A1">
      <selection activeCell="Q2" sqref="Q2"/>
    </sheetView>
  </sheetViews>
  <sheetFormatPr defaultColWidth="9.140625" defaultRowHeight="12.75"/>
  <cols>
    <col min="1" max="1" width="3.421875" style="0" customWidth="1"/>
    <col min="2" max="2" width="8.57421875" style="0" customWidth="1"/>
    <col min="3" max="3" width="2.57421875" style="0" customWidth="1"/>
    <col min="4" max="4" width="36.140625" style="0" customWidth="1"/>
    <col min="5" max="5" width="10.7109375" style="0" customWidth="1"/>
    <col min="6" max="12" width="10.00390625" style="0" hidden="1" customWidth="1"/>
    <col min="13" max="13" width="10.140625" style="0" hidden="1" customWidth="1"/>
    <col min="14" max="15" width="10.8515625" style="0" customWidth="1"/>
    <col min="16" max="16" width="8.00390625" style="0" customWidth="1"/>
    <col min="17" max="17" width="11.00390625" style="0" customWidth="1"/>
    <col min="18" max="24" width="10.28125" style="0" hidden="1" customWidth="1"/>
    <col min="25" max="25" width="10.421875" style="0" hidden="1" customWidth="1"/>
    <col min="26" max="26" width="11.00390625" style="0" customWidth="1"/>
    <col min="27" max="27" width="10.00390625" style="0" customWidth="1"/>
    <col min="28" max="28" width="7.57421875" style="0" customWidth="1"/>
  </cols>
  <sheetData>
    <row r="1" spans="1:26" ht="14.25">
      <c r="A1" s="212" t="s">
        <v>359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14.25">
      <c r="A2" s="244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</row>
    <row r="3" spans="1:28" ht="15" customHeight="1">
      <c r="A3" s="344" t="s">
        <v>409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6"/>
      <c r="AB3" s="347"/>
    </row>
    <row r="4" spans="1:28" ht="15.75" customHeight="1">
      <c r="A4" s="298"/>
      <c r="B4" s="299"/>
      <c r="C4" s="299"/>
      <c r="D4" s="300"/>
      <c r="E4" s="350" t="s">
        <v>30</v>
      </c>
      <c r="F4" s="351"/>
      <c r="G4" s="351"/>
      <c r="H4" s="351"/>
      <c r="I4" s="351"/>
      <c r="J4" s="351"/>
      <c r="K4" s="351"/>
      <c r="L4" s="351"/>
      <c r="M4" s="351"/>
      <c r="N4" s="352"/>
      <c r="O4" s="352"/>
      <c r="P4" s="353"/>
      <c r="Q4" s="358" t="s">
        <v>29</v>
      </c>
      <c r="R4" s="359"/>
      <c r="S4" s="359"/>
      <c r="T4" s="359"/>
      <c r="U4" s="359"/>
      <c r="V4" s="359"/>
      <c r="W4" s="359"/>
      <c r="X4" s="359"/>
      <c r="Y4" s="359"/>
      <c r="Z4" s="360"/>
      <c r="AA4" s="361"/>
      <c r="AB4" s="362"/>
    </row>
    <row r="5" spans="1:28" ht="27.75" customHeight="1">
      <c r="A5" s="363" t="s">
        <v>193</v>
      </c>
      <c r="B5" s="354" t="s">
        <v>161</v>
      </c>
      <c r="C5" s="374"/>
      <c r="D5" s="357" t="s">
        <v>162</v>
      </c>
      <c r="E5" s="343" t="s">
        <v>368</v>
      </c>
      <c r="F5" s="343" t="s">
        <v>421</v>
      </c>
      <c r="G5" s="343" t="s">
        <v>402</v>
      </c>
      <c r="H5" s="343" t="s">
        <v>430</v>
      </c>
      <c r="I5" s="343" t="s">
        <v>439</v>
      </c>
      <c r="J5" s="343" t="s">
        <v>447</v>
      </c>
      <c r="K5" s="343" t="s">
        <v>456</v>
      </c>
      <c r="L5" s="343" t="s">
        <v>462</v>
      </c>
      <c r="M5" s="343" t="s">
        <v>466</v>
      </c>
      <c r="N5" s="343" t="s">
        <v>369</v>
      </c>
      <c r="O5" s="348" t="s">
        <v>452</v>
      </c>
      <c r="P5" s="348" t="s">
        <v>379</v>
      </c>
      <c r="Q5" s="343" t="s">
        <v>368</v>
      </c>
      <c r="R5" s="343" t="s">
        <v>421</v>
      </c>
      <c r="S5" s="343" t="s">
        <v>402</v>
      </c>
      <c r="T5" s="343" t="s">
        <v>430</v>
      </c>
      <c r="U5" s="343" t="s">
        <v>439</v>
      </c>
      <c r="V5" s="343" t="s">
        <v>447</v>
      </c>
      <c r="W5" s="343" t="s">
        <v>456</v>
      </c>
      <c r="X5" s="343" t="s">
        <v>462</v>
      </c>
      <c r="Y5" s="343" t="s">
        <v>466</v>
      </c>
      <c r="Z5" s="343" t="s">
        <v>369</v>
      </c>
      <c r="AA5" s="348" t="s">
        <v>452</v>
      </c>
      <c r="AB5" s="348" t="s">
        <v>379</v>
      </c>
    </row>
    <row r="6" spans="1:28" ht="27.75" customHeight="1">
      <c r="A6" s="364"/>
      <c r="B6" s="354"/>
      <c r="C6" s="374"/>
      <c r="D6" s="357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9"/>
      <c r="P6" s="349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9"/>
      <c r="AB6" s="349"/>
    </row>
    <row r="7" spans="1:28" ht="15" customHeight="1">
      <c r="A7" s="97" t="s">
        <v>365</v>
      </c>
      <c r="B7" s="98"/>
      <c r="C7" s="215"/>
      <c r="D7" s="215"/>
      <c r="E7" s="163">
        <f aca="true" t="shared" si="0" ref="E7:O7">SUM(E8)</f>
        <v>0</v>
      </c>
      <c r="F7" s="163">
        <f t="shared" si="0"/>
        <v>26251</v>
      </c>
      <c r="G7" s="163">
        <f t="shared" si="0"/>
        <v>8539</v>
      </c>
      <c r="H7" s="163">
        <f t="shared" si="0"/>
        <v>0</v>
      </c>
      <c r="I7" s="163">
        <f t="shared" si="0"/>
        <v>0</v>
      </c>
      <c r="J7" s="163">
        <f t="shared" si="0"/>
        <v>0</v>
      </c>
      <c r="K7" s="163">
        <f t="shared" si="0"/>
        <v>0</v>
      </c>
      <c r="L7" s="163">
        <f t="shared" si="0"/>
        <v>0</v>
      </c>
      <c r="M7" s="163">
        <f t="shared" si="0"/>
        <v>0</v>
      </c>
      <c r="N7" s="163">
        <f t="shared" si="0"/>
        <v>34790</v>
      </c>
      <c r="O7" s="163">
        <f t="shared" si="0"/>
        <v>34790</v>
      </c>
      <c r="P7" s="309">
        <f>SUM(O7/N7)</f>
        <v>1</v>
      </c>
      <c r="Q7" s="163">
        <f aca="true" t="shared" si="1" ref="Q7:AA7">SUM(Q8)</f>
        <v>0</v>
      </c>
      <c r="R7" s="163">
        <f t="shared" si="1"/>
        <v>0</v>
      </c>
      <c r="S7" s="163">
        <f t="shared" si="1"/>
        <v>0</v>
      </c>
      <c r="T7" s="163">
        <f t="shared" si="1"/>
        <v>0</v>
      </c>
      <c r="U7" s="163">
        <f t="shared" si="1"/>
        <v>0</v>
      </c>
      <c r="V7" s="163">
        <f t="shared" si="1"/>
        <v>0</v>
      </c>
      <c r="W7" s="163">
        <f t="shared" si="1"/>
        <v>0</v>
      </c>
      <c r="X7" s="163">
        <f t="shared" si="1"/>
        <v>0</v>
      </c>
      <c r="Y7" s="163">
        <f t="shared" si="1"/>
        <v>0</v>
      </c>
      <c r="Z7" s="163">
        <f t="shared" si="1"/>
        <v>0</v>
      </c>
      <c r="AA7" s="163">
        <f t="shared" si="1"/>
        <v>0</v>
      </c>
      <c r="AB7" s="309">
        <v>0</v>
      </c>
    </row>
    <row r="8" spans="1:28" ht="15" customHeight="1">
      <c r="A8" s="151">
        <v>1</v>
      </c>
      <c r="B8" s="152" t="s">
        <v>344</v>
      </c>
      <c r="C8" s="153"/>
      <c r="D8" s="153"/>
      <c r="E8" s="154">
        <f aca="true" t="shared" si="2" ref="E8:O8">E9</f>
        <v>0</v>
      </c>
      <c r="F8" s="154">
        <f t="shared" si="2"/>
        <v>26251</v>
      </c>
      <c r="G8" s="154">
        <f t="shared" si="2"/>
        <v>8539</v>
      </c>
      <c r="H8" s="154">
        <f t="shared" si="2"/>
        <v>0</v>
      </c>
      <c r="I8" s="154">
        <f t="shared" si="2"/>
        <v>0</v>
      </c>
      <c r="J8" s="154">
        <f t="shared" si="2"/>
        <v>0</v>
      </c>
      <c r="K8" s="154">
        <f t="shared" si="2"/>
        <v>0</v>
      </c>
      <c r="L8" s="154">
        <f t="shared" si="2"/>
        <v>0</v>
      </c>
      <c r="M8" s="154">
        <f t="shared" si="2"/>
        <v>0</v>
      </c>
      <c r="N8" s="154">
        <f t="shared" si="2"/>
        <v>34790</v>
      </c>
      <c r="O8" s="154">
        <f t="shared" si="2"/>
        <v>34790</v>
      </c>
      <c r="P8" s="304">
        <f>SUM(O8/N8)</f>
        <v>1</v>
      </c>
      <c r="Q8" s="154">
        <f aca="true" t="shared" si="3" ref="Q8:AA8">Q9</f>
        <v>0</v>
      </c>
      <c r="R8" s="154">
        <f t="shared" si="3"/>
        <v>0</v>
      </c>
      <c r="S8" s="154">
        <f t="shared" si="3"/>
        <v>0</v>
      </c>
      <c r="T8" s="154">
        <f t="shared" si="3"/>
        <v>0</v>
      </c>
      <c r="U8" s="154">
        <f t="shared" si="3"/>
        <v>0</v>
      </c>
      <c r="V8" s="154">
        <f t="shared" si="3"/>
        <v>0</v>
      </c>
      <c r="W8" s="154">
        <f t="shared" si="3"/>
        <v>0</v>
      </c>
      <c r="X8" s="154">
        <f t="shared" si="3"/>
        <v>0</v>
      </c>
      <c r="Y8" s="154">
        <f t="shared" si="3"/>
        <v>0</v>
      </c>
      <c r="Z8" s="154">
        <f t="shared" si="3"/>
        <v>0</v>
      </c>
      <c r="AA8" s="154">
        <f t="shared" si="3"/>
        <v>0</v>
      </c>
      <c r="AB8" s="304">
        <v>0</v>
      </c>
    </row>
    <row r="9" spans="1:28" ht="15" customHeight="1">
      <c r="A9" s="90" t="s">
        <v>345</v>
      </c>
      <c r="B9" s="223" t="s">
        <v>287</v>
      </c>
      <c r="C9" s="365" t="s">
        <v>288</v>
      </c>
      <c r="D9" s="366"/>
      <c r="E9" s="121">
        <f aca="true" t="shared" si="4" ref="E9:O9">SUM(E10:E12)</f>
        <v>0</v>
      </c>
      <c r="F9" s="121">
        <f t="shared" si="4"/>
        <v>26251</v>
      </c>
      <c r="G9" s="121">
        <f t="shared" si="4"/>
        <v>8539</v>
      </c>
      <c r="H9" s="121">
        <f>SUM(H10:H12)</f>
        <v>0</v>
      </c>
      <c r="I9" s="121">
        <f>SUM(I10:I12)</f>
        <v>0</v>
      </c>
      <c r="J9" s="121">
        <f>SUM(J10:J12)</f>
        <v>0</v>
      </c>
      <c r="K9" s="121">
        <f>SUM(K10:K12)</f>
        <v>0</v>
      </c>
      <c r="L9" s="121">
        <f>SUM(L10:L12)</f>
        <v>0</v>
      </c>
      <c r="M9" s="121">
        <f t="shared" si="4"/>
        <v>0</v>
      </c>
      <c r="N9" s="121">
        <f t="shared" si="4"/>
        <v>34790</v>
      </c>
      <c r="O9" s="121">
        <f t="shared" si="4"/>
        <v>34790</v>
      </c>
      <c r="P9" s="305">
        <f>SUM(O9/N9)</f>
        <v>1</v>
      </c>
      <c r="Q9" s="121">
        <f aca="true" t="shared" si="5" ref="Q9:AA9">SUM(Q10:Q12)</f>
        <v>0</v>
      </c>
      <c r="R9" s="121">
        <f t="shared" si="5"/>
        <v>0</v>
      </c>
      <c r="S9" s="121">
        <f t="shared" si="5"/>
        <v>0</v>
      </c>
      <c r="T9" s="121">
        <f>SUM(T10:T12)</f>
        <v>0</v>
      </c>
      <c r="U9" s="121">
        <f>SUM(U10:U12)</f>
        <v>0</v>
      </c>
      <c r="V9" s="121">
        <f>SUM(V10:V12)</f>
        <v>0</v>
      </c>
      <c r="W9" s="121">
        <f>SUM(W10:W12)</f>
        <v>0</v>
      </c>
      <c r="X9" s="121">
        <f>SUM(X10:X12)</f>
        <v>0</v>
      </c>
      <c r="Y9" s="121">
        <f t="shared" si="5"/>
        <v>0</v>
      </c>
      <c r="Z9" s="121">
        <f t="shared" si="5"/>
        <v>0</v>
      </c>
      <c r="AA9" s="121">
        <f t="shared" si="5"/>
        <v>0</v>
      </c>
      <c r="AB9" s="305">
        <v>0</v>
      </c>
    </row>
    <row r="10" spans="1:28" ht="15" customHeight="1">
      <c r="A10" s="89"/>
      <c r="B10" s="113"/>
      <c r="C10" s="369" t="s">
        <v>24</v>
      </c>
      <c r="D10" s="130" t="s">
        <v>422</v>
      </c>
      <c r="E10" s="102">
        <v>0</v>
      </c>
      <c r="F10" s="102">
        <v>20851</v>
      </c>
      <c r="G10" s="102">
        <v>90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f>SUM(E10:M10)</f>
        <v>20941</v>
      </c>
      <c r="O10" s="102">
        <v>20941</v>
      </c>
      <c r="P10" s="310">
        <f>SUM(O10/N10)</f>
        <v>1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2">
        <f>SUM(Q10:Y10)</f>
        <v>0</v>
      </c>
      <c r="AA10" s="102">
        <v>0</v>
      </c>
      <c r="AB10" s="310">
        <v>0</v>
      </c>
    </row>
    <row r="11" spans="1:28" ht="15" customHeight="1">
      <c r="A11" s="89"/>
      <c r="B11" s="113"/>
      <c r="C11" s="396"/>
      <c r="D11" s="130" t="s">
        <v>423</v>
      </c>
      <c r="E11" s="102">
        <v>0</v>
      </c>
      <c r="F11" s="102">
        <v>5400</v>
      </c>
      <c r="G11" s="102">
        <v>8449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f>SUM(E11:M11)</f>
        <v>13849</v>
      </c>
      <c r="O11" s="102">
        <v>13849</v>
      </c>
      <c r="P11" s="310">
        <f>SUM(O11/N11)</f>
        <v>1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2">
        <f>SUM(Q11:Y11)</f>
        <v>0</v>
      </c>
      <c r="AA11" s="102">
        <v>0</v>
      </c>
      <c r="AB11" s="310">
        <v>0</v>
      </c>
    </row>
    <row r="12" spans="1:28" ht="15" customHeight="1">
      <c r="A12" s="89"/>
      <c r="B12" s="113"/>
      <c r="C12" s="169" t="s">
        <v>25</v>
      </c>
      <c r="D12" s="130" t="s">
        <v>346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f>SUM(E12:M12)</f>
        <v>0</v>
      </c>
      <c r="O12" s="102">
        <v>0</v>
      </c>
      <c r="P12" s="310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f>SUM(Q12:Y12)</f>
        <v>0</v>
      </c>
      <c r="AA12" s="102">
        <v>0</v>
      </c>
      <c r="AB12" s="310">
        <v>0</v>
      </c>
    </row>
    <row r="13" ht="12.75">
      <c r="AA13" s="34"/>
    </row>
  </sheetData>
  <sheetProtection/>
  <mergeCells count="33">
    <mergeCell ref="A5:A6"/>
    <mergeCell ref="M5:M6"/>
    <mergeCell ref="U5:U6"/>
    <mergeCell ref="C10:C11"/>
    <mergeCell ref="D5:D6"/>
    <mergeCell ref="C9:D9"/>
    <mergeCell ref="C5:C6"/>
    <mergeCell ref="L5:L6"/>
    <mergeCell ref="E5:E6"/>
    <mergeCell ref="F5:F6"/>
    <mergeCell ref="K5:K6"/>
    <mergeCell ref="J5:J6"/>
    <mergeCell ref="B5:B6"/>
    <mergeCell ref="G5:G6"/>
    <mergeCell ref="I5:I6"/>
    <mergeCell ref="N5:N6"/>
    <mergeCell ref="Z5:Z6"/>
    <mergeCell ref="Y5:Y6"/>
    <mergeCell ref="T5:T6"/>
    <mergeCell ref="V5:V6"/>
    <mergeCell ref="W5:W6"/>
    <mergeCell ref="Q5:Q6"/>
    <mergeCell ref="X5:X6"/>
    <mergeCell ref="A3:AB3"/>
    <mergeCell ref="E4:P4"/>
    <mergeCell ref="O5:O6"/>
    <mergeCell ref="P5:P6"/>
    <mergeCell ref="AA5:AA6"/>
    <mergeCell ref="Q4:AB4"/>
    <mergeCell ref="R5:R6"/>
    <mergeCell ref="AB5:AB6"/>
    <mergeCell ref="S5:S6"/>
    <mergeCell ref="H5:H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Trenčín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MUTN</dc:creator>
  <cp:keywords/>
  <dc:description/>
  <cp:lastModifiedBy>pc105</cp:lastModifiedBy>
  <cp:lastPrinted>2020-04-16T12:42:59Z</cp:lastPrinted>
  <dcterms:created xsi:type="dcterms:W3CDTF">2006-06-21T07:20:26Z</dcterms:created>
  <dcterms:modified xsi:type="dcterms:W3CDTF">2020-05-15T06:39:50Z</dcterms:modified>
  <cp:category/>
  <cp:version/>
  <cp:contentType/>
  <cp:contentStatus/>
</cp:coreProperties>
</file>